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7560" yWindow="2340" windowWidth="18060" windowHeight="7050" tabRatio="750" activeTab="14"/>
  </bookViews>
  <sheets>
    <sheet name="ปกCEO A3" sheetId="5" r:id="rId1"/>
    <sheet name="ปกCEO A4" sheetId="6" r:id="rId2"/>
    <sheet name="สารบัญ" sheetId="9" r:id="rId3"/>
    <sheet name="บทนำ" sheetId="10" r:id="rId4"/>
    <sheet name="1.ข้อมูลพื้นฐาน" sheetId="11" r:id="rId5"/>
    <sheet name="เชื่อมโยงชาติ" sheetId="12" r:id="rId6"/>
    <sheet name=" ท่องเทียว" sheetId="13" r:id="rId7"/>
    <sheet name="สรุป" sheetId="4" r:id="rId8"/>
    <sheet name="นครราชสีมา" sheetId="1" r:id="rId9"/>
    <sheet name="สรุป นม." sheetId="14" r:id="rId10"/>
    <sheet name="สุรินทร์" sheetId="2" r:id="rId11"/>
    <sheet name="สรุป สร." sheetId="15" r:id="rId12"/>
    <sheet name="ขอนแก่น" sheetId="3" r:id="rId13"/>
    <sheet name="สรุป ขก." sheetId="16" r:id="rId14"/>
    <sheet name="สกลนคร" sheetId="18" r:id="rId15"/>
    <sheet name="สรุป สก." sheetId="17" r:id="rId16"/>
  </sheets>
  <definedNames>
    <definedName name="a" localSheetId="6">#REF!</definedName>
    <definedName name="a">#REF!</definedName>
    <definedName name="A_1" localSheetId="6">#REF!</definedName>
    <definedName name="A_1">#REF!</definedName>
    <definedName name="abc">#REF!</definedName>
    <definedName name="abcdef">#REF!</definedName>
    <definedName name="asd">#REF!</definedName>
    <definedName name="_xlnm.Print_Area" localSheetId="8">นครราชสีมา!$A$1:$Q$131</definedName>
    <definedName name="_xlnm.Print_Area" localSheetId="14">สกลนคร!$A$1:$Q$70</definedName>
    <definedName name="_xlnm.Print_Titles" localSheetId="12">ขอนแก่น!$1:$5</definedName>
    <definedName name="_xlnm.Print_Titles" localSheetId="8">นครราชสีมา!$1:$5</definedName>
    <definedName name="_xlnm.Print_Titles" localSheetId="14">สกลนคร!$1:$5</definedName>
    <definedName name="_xlnm.Print_Titles" localSheetId="7">สรุป!$1:$4</definedName>
    <definedName name="_xlnm.Print_Titles" localSheetId="9">'สรุป นม.'!$1:$4</definedName>
    <definedName name="_xlnm.Print_Titles" localSheetId="10">สุรินทร์!$1:$5</definedName>
    <definedName name="Q_01Government_ครอง" localSheetId="6">#REF!</definedName>
    <definedName name="Q_01Government_ครอง">#REF!</definedName>
    <definedName name="Q_02Government_ว่าง" localSheetId="6">#REF!</definedName>
    <definedName name="Q_02Government_ว่าง">#REF!</definedName>
    <definedName name="Q_06TotalGovern" localSheetId="6">#REF!</definedName>
    <definedName name="Q_06TotalGovern">#REF!</definedName>
    <definedName name="Q_07TotalGovern_ครอง" localSheetId="6">#REF!</definedName>
    <definedName name="Q_07TotalGovern_ครอง">#REF!</definedName>
    <definedName name="test" localSheetId="6">#REF!</definedName>
    <definedName name="test">#REF!</definedName>
    <definedName name="เที่ยว">#REF!</definedName>
    <definedName name="เสริมสร้างความเข้มข็ง">#REF!</definedName>
    <definedName name="คุณภาพชีวิต">#REF!</definedName>
    <definedName name="ง" localSheetId="6">#REF!</definedName>
    <definedName name="ง">#REF!</definedName>
    <definedName name="งานบริหารสินทรัพย์">#REF!</definedName>
    <definedName name="ดิจิตัล">#REF!</definedName>
    <definedName name="ท่องเที่ยว">#REF!</definedName>
    <definedName name="บูรณาการเข้มแข็ง">#REF!</definedName>
    <definedName name="ปลา">#REF!</definedName>
    <definedName name="พี่อุ๊">#REF!</definedName>
    <definedName name="พื้นฐาน" localSheetId="6">#REF!</definedName>
    <definedName name="พื้นฐาน">#REF!</definedName>
    <definedName name="ฟหกห">#REF!</definedName>
    <definedName name="ยกระดับ">#REF!</definedName>
    <definedName name="ยกระดับคุณภาพ" localSheetId="6">#REF!</definedName>
    <definedName name="ยกระดับคุณภาพ">#REF!</definedName>
    <definedName name="ยยยยยยย">#REF!</definedName>
    <definedName name="วิจัยเพื่อเทคโนโลยี">#REF!</definedName>
    <definedName name="วิจัยเพื่อถ่ายทอด">#REF!</definedName>
    <definedName name="ศึกษาพื้นฐาน" localSheetId="6">#REF!</definedName>
    <definedName name="ศึกษาพื้นฐาน">#REF!</definedName>
    <definedName name="อุ๊">#REF!</definedName>
  </definedNames>
  <calcPr calcId="145621"/>
</workbook>
</file>

<file path=xl/calcChain.xml><?xml version="1.0" encoding="utf-8"?>
<calcChain xmlns="http://schemas.openxmlformats.org/spreadsheetml/2006/main">
  <c r="C119" i="1" l="1"/>
  <c r="C20" i="4"/>
  <c r="C62" i="18"/>
  <c r="C21" i="4"/>
  <c r="C27" i="4"/>
  <c r="C25" i="4"/>
  <c r="C18" i="4"/>
  <c r="G10" i="17" l="1"/>
  <c r="G11" i="17" s="1"/>
  <c r="G11" i="4" s="1"/>
  <c r="F10" i="17"/>
  <c r="J10" i="17" s="1"/>
  <c r="D56" i="18"/>
  <c r="E57" i="18"/>
  <c r="F57" i="18"/>
  <c r="E56" i="18" s="1"/>
  <c r="G57" i="18"/>
  <c r="H57" i="18"/>
  <c r="I57" i="18"/>
  <c r="H56" i="18" s="1"/>
  <c r="J57" i="18"/>
  <c r="J55" i="18" s="1"/>
  <c r="K57" i="18"/>
  <c r="L57" i="18"/>
  <c r="M57" i="18"/>
  <c r="K56" i="18" s="1"/>
  <c r="N57" i="18"/>
  <c r="N55" i="18" s="1"/>
  <c r="O57" i="18"/>
  <c r="P57" i="18"/>
  <c r="D57" i="18"/>
  <c r="D55" i="18" s="1"/>
  <c r="C57" i="18"/>
  <c r="C56" i="18" s="1"/>
  <c r="C55" i="18" s="1"/>
  <c r="E58" i="18"/>
  <c r="F58" i="18"/>
  <c r="G58" i="18"/>
  <c r="H58" i="18"/>
  <c r="I58" i="18"/>
  <c r="J58" i="18"/>
  <c r="K58" i="18"/>
  <c r="L58" i="18"/>
  <c r="M58" i="18"/>
  <c r="N58" i="18"/>
  <c r="O58" i="18"/>
  <c r="P58" i="18"/>
  <c r="D58" i="18"/>
  <c r="C58" i="18"/>
  <c r="D10" i="17"/>
  <c r="E9" i="17"/>
  <c r="D9" i="17"/>
  <c r="C8" i="17"/>
  <c r="C11" i="17" s="1"/>
  <c r="C11" i="4" s="1"/>
  <c r="B8" i="17"/>
  <c r="B11" i="17" s="1"/>
  <c r="B11" i="4" s="1"/>
  <c r="C35" i="18"/>
  <c r="C34" i="18"/>
  <c r="I11" i="17"/>
  <c r="H11" i="17"/>
  <c r="N56" i="18"/>
  <c r="P55" i="18"/>
  <c r="O55" i="18"/>
  <c r="M55" i="18"/>
  <c r="L55" i="18"/>
  <c r="K55" i="18"/>
  <c r="I55" i="18"/>
  <c r="H55" i="18"/>
  <c r="G55" i="18"/>
  <c r="E55" i="18"/>
  <c r="D54" i="18"/>
  <c r="D53" i="18"/>
  <c r="D51" i="18" s="1"/>
  <c r="E10" i="17" s="1"/>
  <c r="D52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C51" i="18"/>
  <c r="M50" i="18"/>
  <c r="M49" i="18"/>
  <c r="M48" i="18"/>
  <c r="D48" i="18"/>
  <c r="O46" i="18"/>
  <c r="J46" i="18"/>
  <c r="J38" i="18" s="1"/>
  <c r="I46" i="18"/>
  <c r="H46" i="18"/>
  <c r="G46" i="18"/>
  <c r="F46" i="18"/>
  <c r="F38" i="18" s="1"/>
  <c r="D46" i="18"/>
  <c r="M45" i="18"/>
  <c r="D41" i="18"/>
  <c r="I41" i="18" s="1"/>
  <c r="I38" i="18" s="1"/>
  <c r="I34" i="18" s="1"/>
  <c r="P38" i="18"/>
  <c r="O38" i="18"/>
  <c r="N38" i="18"/>
  <c r="M38" i="18"/>
  <c r="L38" i="18"/>
  <c r="K38" i="18"/>
  <c r="H38" i="18"/>
  <c r="G38" i="18"/>
  <c r="E38" i="18"/>
  <c r="D38" i="18"/>
  <c r="C38" i="18"/>
  <c r="P35" i="18"/>
  <c r="P34" i="18" s="1"/>
  <c r="P32" i="18" s="1"/>
  <c r="O35" i="18"/>
  <c r="O34" i="18" s="1"/>
  <c r="O32" i="18" s="1"/>
  <c r="N35" i="18"/>
  <c r="N34" i="18" s="1"/>
  <c r="M35" i="18"/>
  <c r="M34" i="18" s="1"/>
  <c r="M32" i="18" s="1"/>
  <c r="M7" i="18" s="1"/>
  <c r="L35" i="18"/>
  <c r="L34" i="18" s="1"/>
  <c r="L32" i="18" s="1"/>
  <c r="K35" i="18"/>
  <c r="K34" i="18" s="1"/>
  <c r="J35" i="18"/>
  <c r="J34" i="18" s="1"/>
  <c r="J32" i="18" s="1"/>
  <c r="I35" i="18"/>
  <c r="H35" i="18"/>
  <c r="G35" i="18"/>
  <c r="G34" i="18" s="1"/>
  <c r="G32" i="18" s="1"/>
  <c r="F35" i="18"/>
  <c r="F34" i="18" s="1"/>
  <c r="F32" i="18" s="1"/>
  <c r="E35" i="18"/>
  <c r="E34" i="18" s="1"/>
  <c r="D35" i="18"/>
  <c r="H34" i="18"/>
  <c r="H32" i="18" s="1"/>
  <c r="C30" i="18"/>
  <c r="P12" i="18"/>
  <c r="P11" i="18" s="1"/>
  <c r="P9" i="18" s="1"/>
  <c r="O12" i="18"/>
  <c r="O11" i="18" s="1"/>
  <c r="N12" i="18"/>
  <c r="M12" i="18"/>
  <c r="L12" i="18"/>
  <c r="L11" i="18" s="1"/>
  <c r="L9" i="18" s="1"/>
  <c r="K12" i="18"/>
  <c r="K11" i="18" s="1"/>
  <c r="J12" i="18"/>
  <c r="I12" i="18"/>
  <c r="H12" i="18"/>
  <c r="H11" i="18" s="1"/>
  <c r="G12" i="18"/>
  <c r="G11" i="18" s="1"/>
  <c r="G9" i="18" s="1"/>
  <c r="F12" i="18"/>
  <c r="E12" i="18"/>
  <c r="D12" i="18"/>
  <c r="D11" i="18" s="1"/>
  <c r="D9" i="18" s="1"/>
  <c r="C12" i="18"/>
  <c r="C11" i="18" s="1"/>
  <c r="N11" i="18"/>
  <c r="M11" i="18"/>
  <c r="J11" i="18"/>
  <c r="I11" i="18"/>
  <c r="F11" i="18"/>
  <c r="E11" i="18"/>
  <c r="N9" i="18"/>
  <c r="M9" i="18"/>
  <c r="J9" i="18"/>
  <c r="I9" i="18"/>
  <c r="F9" i="18"/>
  <c r="E9" i="18"/>
  <c r="L10" i="17" l="1"/>
  <c r="D11" i="17"/>
  <c r="D11" i="4" s="1"/>
  <c r="F11" i="17"/>
  <c r="F11" i="4" s="1"/>
  <c r="J7" i="18"/>
  <c r="F55" i="18"/>
  <c r="F7" i="18"/>
  <c r="E6" i="18" s="1"/>
  <c r="E33" i="18"/>
  <c r="E32" i="18"/>
  <c r="E7" i="18" s="1"/>
  <c r="D34" i="18"/>
  <c r="D32" i="18" s="1"/>
  <c r="D7" i="18"/>
  <c r="L7" i="18"/>
  <c r="P7" i="18"/>
  <c r="E11" i="17"/>
  <c r="E11" i="4" s="1"/>
  <c r="J8" i="17"/>
  <c r="L9" i="17"/>
  <c r="L8" i="17"/>
  <c r="J9" i="17"/>
  <c r="C10" i="18"/>
  <c r="C9" i="18"/>
  <c r="K10" i="18"/>
  <c r="K9" i="18"/>
  <c r="N10" i="18"/>
  <c r="O9" i="18"/>
  <c r="O7" i="18" s="1"/>
  <c r="H33" i="18"/>
  <c r="I32" i="18"/>
  <c r="I7" i="18" s="1"/>
  <c r="H10" i="18"/>
  <c r="H9" i="18"/>
  <c r="H7" i="18" s="1"/>
  <c r="E10" i="18"/>
  <c r="N33" i="18"/>
  <c r="N32" i="18"/>
  <c r="N7" i="18" s="1"/>
  <c r="C32" i="18"/>
  <c r="C33" i="18"/>
  <c r="G7" i="18"/>
  <c r="K33" i="18"/>
  <c r="D33" i="18" s="1"/>
  <c r="K32" i="18"/>
  <c r="K7" i="18" s="1"/>
  <c r="K6" i="18" s="1"/>
  <c r="L8" i="14"/>
  <c r="J8" i="14"/>
  <c r="H6" i="18" l="1"/>
  <c r="L11" i="17"/>
  <c r="L12" i="17" s="1"/>
  <c r="J11" i="17"/>
  <c r="N6" i="18"/>
  <c r="D6" i="18"/>
  <c r="C7" i="18"/>
  <c r="C6" i="18" s="1"/>
  <c r="D10" i="18"/>
  <c r="C17" i="4"/>
  <c r="C16" i="4"/>
  <c r="C15" i="4"/>
  <c r="E12" i="17" l="1"/>
  <c r="C12" i="17"/>
  <c r="I12" i="17"/>
  <c r="M8" i="17"/>
  <c r="G12" i="17"/>
  <c r="M10" i="17"/>
  <c r="M9" i="17"/>
  <c r="J12" i="17"/>
  <c r="B12" i="17"/>
  <c r="F12" i="17"/>
  <c r="K10" i="17"/>
  <c r="H12" i="17"/>
  <c r="K8" i="17"/>
  <c r="D12" i="17"/>
  <c r="K9" i="17"/>
  <c r="C26" i="4"/>
  <c r="C24" i="4"/>
  <c r="C23" i="4"/>
  <c r="C22" i="4"/>
  <c r="C19" i="4"/>
  <c r="C80" i="2"/>
  <c r="C68" i="3"/>
  <c r="C28" i="4" l="1"/>
  <c r="M11" i="17"/>
  <c r="K11" i="17"/>
  <c r="G12" i="16"/>
  <c r="F12" i="16"/>
  <c r="I25" i="14" l="1"/>
  <c r="H25" i="14"/>
  <c r="G25" i="14"/>
  <c r="F25" i="14"/>
  <c r="E25" i="14"/>
  <c r="D25" i="14"/>
  <c r="C25" i="14"/>
  <c r="B25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E100" i="1"/>
  <c r="F100" i="1"/>
  <c r="G100" i="1"/>
  <c r="H100" i="1"/>
  <c r="I100" i="1"/>
  <c r="J100" i="1"/>
  <c r="K100" i="1"/>
  <c r="L100" i="1"/>
  <c r="M100" i="1"/>
  <c r="N100" i="1"/>
  <c r="O100" i="1"/>
  <c r="P100" i="1"/>
  <c r="D100" i="1"/>
  <c r="C100" i="1"/>
  <c r="D26" i="1"/>
  <c r="D22" i="1"/>
  <c r="D16" i="1"/>
  <c r="D14" i="1"/>
  <c r="D12" i="1"/>
  <c r="K15" i="14" l="1"/>
  <c r="K23" i="14"/>
  <c r="K16" i="14"/>
  <c r="K24" i="14"/>
  <c r="L25" i="14"/>
  <c r="M9" i="14"/>
  <c r="K9" i="14"/>
  <c r="J25" i="14"/>
  <c r="K8" i="14" s="1"/>
  <c r="K13" i="14"/>
  <c r="K17" i="14"/>
  <c r="K21" i="14"/>
  <c r="M24" i="14"/>
  <c r="M20" i="14"/>
  <c r="M16" i="14"/>
  <c r="M12" i="14"/>
  <c r="K11" i="14"/>
  <c r="K19" i="14"/>
  <c r="M14" i="14"/>
  <c r="K12" i="14"/>
  <c r="K20" i="14"/>
  <c r="M21" i="14"/>
  <c r="M13" i="14"/>
  <c r="K10" i="14"/>
  <c r="K14" i="14"/>
  <c r="K18" i="14"/>
  <c r="K22" i="14"/>
  <c r="M23" i="14"/>
  <c r="M19" i="14"/>
  <c r="M15" i="14"/>
  <c r="M11" i="14"/>
  <c r="C65" i="3"/>
  <c r="H11" i="16" s="1"/>
  <c r="H12" i="16" s="1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E11" i="16" s="1"/>
  <c r="C53" i="3"/>
  <c r="D11" i="16" s="1"/>
  <c r="C47" i="3"/>
  <c r="D10" i="16" s="1"/>
  <c r="J10" i="16" s="1"/>
  <c r="C21" i="3"/>
  <c r="D8" i="16" s="1"/>
  <c r="C12" i="3"/>
  <c r="L11" i="4"/>
  <c r="J11" i="4"/>
  <c r="E65" i="3"/>
  <c r="E64" i="3" s="1"/>
  <c r="E62" i="3" s="1"/>
  <c r="F65" i="3"/>
  <c r="F64" i="3" s="1"/>
  <c r="F62" i="3" s="1"/>
  <c r="G65" i="3"/>
  <c r="G64" i="3" s="1"/>
  <c r="G62" i="3" s="1"/>
  <c r="H65" i="3"/>
  <c r="H64" i="3" s="1"/>
  <c r="I65" i="3"/>
  <c r="I64" i="3" s="1"/>
  <c r="I62" i="3" s="1"/>
  <c r="J65" i="3"/>
  <c r="J64" i="3" s="1"/>
  <c r="J62" i="3" s="1"/>
  <c r="K65" i="3"/>
  <c r="K64" i="3" s="1"/>
  <c r="L65" i="3"/>
  <c r="L64" i="3" s="1"/>
  <c r="L62" i="3" s="1"/>
  <c r="M65" i="3"/>
  <c r="M64" i="3" s="1"/>
  <c r="M62" i="3" s="1"/>
  <c r="N65" i="3"/>
  <c r="N64" i="3" s="1"/>
  <c r="O65" i="3"/>
  <c r="O64" i="3" s="1"/>
  <c r="O62" i="3" s="1"/>
  <c r="P65" i="3"/>
  <c r="P64" i="3" s="1"/>
  <c r="P62" i="3" s="1"/>
  <c r="D65" i="3"/>
  <c r="C64" i="3"/>
  <c r="C63" i="3" s="1"/>
  <c r="M22" i="14" l="1"/>
  <c r="M8" i="14"/>
  <c r="M25" i="14" s="1"/>
  <c r="M10" i="14"/>
  <c r="K25" i="14"/>
  <c r="M17" i="14"/>
  <c r="M18" i="14"/>
  <c r="B26" i="14"/>
  <c r="C11" i="3"/>
  <c r="C9" i="3" s="1"/>
  <c r="B10" i="4" s="1"/>
  <c r="B9" i="16"/>
  <c r="D64" i="3"/>
  <c r="D62" i="3" s="1"/>
  <c r="I10" i="4" s="1"/>
  <c r="I11" i="16"/>
  <c r="I12" i="16" s="1"/>
  <c r="D12" i="16"/>
  <c r="J8" i="16"/>
  <c r="J11" i="16"/>
  <c r="L11" i="16"/>
  <c r="G26" i="14"/>
  <c r="I26" i="14"/>
  <c r="J26" i="14"/>
  <c r="H26" i="14"/>
  <c r="L26" i="14"/>
  <c r="F26" i="14"/>
  <c r="E26" i="14"/>
  <c r="D26" i="14"/>
  <c r="C26" i="14"/>
  <c r="K63" i="3"/>
  <c r="C20" i="3"/>
  <c r="C19" i="3" s="1"/>
  <c r="H63" i="3"/>
  <c r="H62" i="3"/>
  <c r="N63" i="3"/>
  <c r="E63" i="3"/>
  <c r="N62" i="3"/>
  <c r="C62" i="3"/>
  <c r="H10" i="4" s="1"/>
  <c r="K62" i="3"/>
  <c r="J9" i="16" l="1"/>
  <c r="J12" i="16" s="1"/>
  <c r="J13" i="16" s="1"/>
  <c r="B12" i="16"/>
  <c r="C18" i="3"/>
  <c r="D10" i="4" s="1"/>
  <c r="J10" i="4" s="1"/>
  <c r="D63" i="3"/>
  <c r="B13" i="16" l="1"/>
  <c r="C7" i="3"/>
  <c r="C6" i="3" s="1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E10" i="16" s="1"/>
  <c r="L10" i="16" s="1"/>
  <c r="K10" i="16" l="1"/>
  <c r="F13" i="16"/>
  <c r="H13" i="16"/>
  <c r="K8" i="16"/>
  <c r="D13" i="16"/>
  <c r="K11" i="16"/>
  <c r="K9" i="16"/>
  <c r="P21" i="3"/>
  <c r="P20" i="3" s="1"/>
  <c r="P18" i="3" s="1"/>
  <c r="O21" i="3"/>
  <c r="O20" i="3" s="1"/>
  <c r="O18" i="3" s="1"/>
  <c r="N21" i="3"/>
  <c r="N20" i="3" s="1"/>
  <c r="M21" i="3"/>
  <c r="M20" i="3" s="1"/>
  <c r="M18" i="3" s="1"/>
  <c r="L21" i="3"/>
  <c r="L20" i="3" s="1"/>
  <c r="L18" i="3" s="1"/>
  <c r="K21" i="3"/>
  <c r="K20" i="3" s="1"/>
  <c r="J21" i="3"/>
  <c r="J20" i="3" s="1"/>
  <c r="J18" i="3" s="1"/>
  <c r="I21" i="3"/>
  <c r="I20" i="3" s="1"/>
  <c r="I18" i="3" s="1"/>
  <c r="H21" i="3"/>
  <c r="H20" i="3" s="1"/>
  <c r="G21" i="3"/>
  <c r="G20" i="3" s="1"/>
  <c r="G18" i="3" s="1"/>
  <c r="F21" i="3"/>
  <c r="F20" i="3" s="1"/>
  <c r="F18" i="3" s="1"/>
  <c r="E21" i="3"/>
  <c r="E20" i="3" s="1"/>
  <c r="D46" i="3"/>
  <c r="D45" i="3"/>
  <c r="K12" i="16" l="1"/>
  <c r="D21" i="3"/>
  <c r="N18" i="3"/>
  <c r="N19" i="3"/>
  <c r="E18" i="3"/>
  <c r="E19" i="3"/>
  <c r="K18" i="3"/>
  <c r="K19" i="3"/>
  <c r="H18" i="3"/>
  <c r="H19" i="3"/>
  <c r="J56" i="2"/>
  <c r="I56" i="2"/>
  <c r="P56" i="2"/>
  <c r="O56" i="2"/>
  <c r="N56" i="2"/>
  <c r="M56" i="2"/>
  <c r="L56" i="2"/>
  <c r="K56" i="2"/>
  <c r="H56" i="2"/>
  <c r="G56" i="2"/>
  <c r="F56" i="2"/>
  <c r="E56" i="2"/>
  <c r="D56" i="2"/>
  <c r="G10" i="15" s="1"/>
  <c r="P54" i="2"/>
  <c r="O54" i="2"/>
  <c r="N54" i="2"/>
  <c r="M54" i="2"/>
  <c r="L54" i="2"/>
  <c r="K54" i="2"/>
  <c r="J54" i="2"/>
  <c r="I54" i="2"/>
  <c r="H54" i="2"/>
  <c r="H53" i="2" s="1"/>
  <c r="H51" i="2" s="1"/>
  <c r="G54" i="2"/>
  <c r="F54" i="2"/>
  <c r="E54" i="2"/>
  <c r="D54" i="2"/>
  <c r="M53" i="2" l="1"/>
  <c r="M51" i="2" s="1"/>
  <c r="J53" i="2"/>
  <c r="J51" i="2" s="1"/>
  <c r="N53" i="2"/>
  <c r="N51" i="2" s="1"/>
  <c r="G53" i="2"/>
  <c r="G51" i="2" s="1"/>
  <c r="L53" i="2"/>
  <c r="L51" i="2" s="1"/>
  <c r="P53" i="2"/>
  <c r="P51" i="2" s="1"/>
  <c r="D53" i="2"/>
  <c r="D51" i="2" s="1"/>
  <c r="G8" i="15"/>
  <c r="G11" i="15" s="1"/>
  <c r="D20" i="3"/>
  <c r="E8" i="16"/>
  <c r="O53" i="2"/>
  <c r="O51" i="2" s="1"/>
  <c r="K53" i="2"/>
  <c r="K51" i="2" s="1"/>
  <c r="I53" i="2"/>
  <c r="I51" i="2" s="1"/>
  <c r="F53" i="2"/>
  <c r="F51" i="2" s="1"/>
  <c r="E53" i="2"/>
  <c r="D19" i="3"/>
  <c r="D18" i="3"/>
  <c r="E10" i="4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P26" i="1"/>
  <c r="O26" i="1"/>
  <c r="N26" i="1"/>
  <c r="M26" i="1"/>
  <c r="L26" i="1"/>
  <c r="K26" i="1"/>
  <c r="J26" i="1"/>
  <c r="I26" i="1"/>
  <c r="H26" i="1"/>
  <c r="G26" i="1"/>
  <c r="F26" i="1"/>
  <c r="E26" i="1"/>
  <c r="P22" i="1"/>
  <c r="O22" i="1"/>
  <c r="N22" i="1"/>
  <c r="M22" i="1"/>
  <c r="L22" i="1"/>
  <c r="K22" i="1"/>
  <c r="J22" i="1"/>
  <c r="I22" i="1"/>
  <c r="H22" i="1"/>
  <c r="G22" i="1"/>
  <c r="F22" i="1"/>
  <c r="E22" i="1"/>
  <c r="C22" i="1"/>
  <c r="C31" i="1"/>
  <c r="D98" i="1"/>
  <c r="D97" i="1" s="1"/>
  <c r="C98" i="1"/>
  <c r="C97" i="1" s="1"/>
  <c r="P37" i="1"/>
  <c r="O37" i="1"/>
  <c r="N37" i="1"/>
  <c r="M37" i="1"/>
  <c r="L37" i="1"/>
  <c r="K37" i="1"/>
  <c r="J37" i="1"/>
  <c r="I37" i="1"/>
  <c r="H37" i="1"/>
  <c r="G37" i="1"/>
  <c r="F37" i="1"/>
  <c r="E37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C71" i="1"/>
  <c r="F65" i="1"/>
  <c r="E65" i="1"/>
  <c r="D65" i="1"/>
  <c r="C65" i="1"/>
  <c r="E61" i="1"/>
  <c r="D61" i="1"/>
  <c r="C61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52" i="1"/>
  <c r="D42" i="1"/>
  <c r="C42" i="1"/>
  <c r="C40" i="1"/>
  <c r="D37" i="1"/>
  <c r="C37" i="1"/>
  <c r="C113" i="1"/>
  <c r="P98" i="1"/>
  <c r="P97" i="1" s="1"/>
  <c r="K98" i="1"/>
  <c r="K97" i="1" s="1"/>
  <c r="L98" i="1"/>
  <c r="L97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P12" i="1"/>
  <c r="O12" i="1"/>
  <c r="N12" i="1"/>
  <c r="M12" i="1"/>
  <c r="L12" i="1"/>
  <c r="K12" i="1"/>
  <c r="J12" i="1"/>
  <c r="I12" i="1"/>
  <c r="H12" i="1"/>
  <c r="G12" i="1"/>
  <c r="F12" i="1"/>
  <c r="E12" i="1"/>
  <c r="C12" i="1"/>
  <c r="P14" i="1"/>
  <c r="O14" i="1"/>
  <c r="N14" i="1"/>
  <c r="M14" i="1"/>
  <c r="L14" i="1"/>
  <c r="K14" i="1"/>
  <c r="J14" i="1"/>
  <c r="I14" i="1"/>
  <c r="H14" i="1"/>
  <c r="G14" i="1"/>
  <c r="F14" i="1"/>
  <c r="E14" i="1"/>
  <c r="C14" i="1"/>
  <c r="P16" i="1"/>
  <c r="O16" i="1"/>
  <c r="N16" i="1"/>
  <c r="M16" i="1"/>
  <c r="L16" i="1"/>
  <c r="K16" i="1"/>
  <c r="J16" i="1"/>
  <c r="I16" i="1"/>
  <c r="H16" i="1"/>
  <c r="G16" i="1"/>
  <c r="F16" i="1"/>
  <c r="E16" i="1"/>
  <c r="C16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26" i="1"/>
  <c r="H52" i="2" l="1"/>
  <c r="K52" i="2"/>
  <c r="N52" i="2"/>
  <c r="E12" i="16"/>
  <c r="L8" i="16"/>
  <c r="I11" i="1"/>
  <c r="I9" i="1" s="1"/>
  <c r="M11" i="1"/>
  <c r="M9" i="1" s="1"/>
  <c r="D11" i="1"/>
  <c r="E52" i="2"/>
  <c r="E51" i="2"/>
  <c r="G9" i="4"/>
  <c r="G11" i="1"/>
  <c r="G9" i="1" s="1"/>
  <c r="O11" i="1"/>
  <c r="O9" i="1" s="1"/>
  <c r="H11" i="1"/>
  <c r="L11" i="1"/>
  <c r="L9" i="1" s="1"/>
  <c r="P11" i="1"/>
  <c r="P9" i="1" s="1"/>
  <c r="E11" i="1"/>
  <c r="E9" i="1" s="1"/>
  <c r="F11" i="1"/>
  <c r="F9" i="1" s="1"/>
  <c r="J11" i="1"/>
  <c r="J9" i="1" s="1"/>
  <c r="N11" i="1"/>
  <c r="K11" i="1"/>
  <c r="C95" i="1"/>
  <c r="F8" i="4" s="1"/>
  <c r="D95" i="1"/>
  <c r="G8" i="4" s="1"/>
  <c r="C11" i="1"/>
  <c r="C9" i="1" s="1"/>
  <c r="B8" i="4" s="1"/>
  <c r="D52" i="2" l="1"/>
  <c r="K10" i="1"/>
  <c r="N10" i="1"/>
  <c r="H10" i="1"/>
  <c r="K9" i="1"/>
  <c r="G12" i="4"/>
  <c r="H9" i="1"/>
  <c r="E10" i="1"/>
  <c r="C96" i="1"/>
  <c r="N9" i="1"/>
  <c r="D9" i="1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E10" i="15" s="1"/>
  <c r="C35" i="2"/>
  <c r="D10" i="15" s="1"/>
  <c r="C20" i="2"/>
  <c r="C75" i="2"/>
  <c r="H10" i="15" s="1"/>
  <c r="H11" i="15" s="1"/>
  <c r="C56" i="2"/>
  <c r="F10" i="15" s="1"/>
  <c r="P12" i="2"/>
  <c r="O12" i="2"/>
  <c r="N12" i="2"/>
  <c r="M12" i="2"/>
  <c r="L12" i="2"/>
  <c r="K12" i="2"/>
  <c r="J12" i="2"/>
  <c r="J11" i="2" s="1"/>
  <c r="I12" i="2"/>
  <c r="I11" i="2" s="1"/>
  <c r="H12" i="2"/>
  <c r="F12" i="2"/>
  <c r="G12" i="2"/>
  <c r="E12" i="2"/>
  <c r="E11" i="2" s="1"/>
  <c r="D12" i="2"/>
  <c r="C12" i="2"/>
  <c r="D11" i="2" l="1"/>
  <c r="D9" i="2" s="1"/>
  <c r="C9" i="4" s="1"/>
  <c r="C9" i="15"/>
  <c r="C9" i="2"/>
  <c r="B9" i="4" s="1"/>
  <c r="B12" i="4" s="1"/>
  <c r="B9" i="15"/>
  <c r="C19" i="2"/>
  <c r="D8" i="15"/>
  <c r="D11" i="15" s="1"/>
  <c r="J10" i="15"/>
  <c r="C8" i="4"/>
  <c r="D10" i="1"/>
  <c r="C11" i="2"/>
  <c r="C10" i="2" s="1"/>
  <c r="P20" i="2"/>
  <c r="P19" i="2" s="1"/>
  <c r="O20" i="2"/>
  <c r="O19" i="2" s="1"/>
  <c r="N20" i="2"/>
  <c r="N19" i="2" s="1"/>
  <c r="M20" i="2"/>
  <c r="M19" i="2" s="1"/>
  <c r="L20" i="2"/>
  <c r="L19" i="2" s="1"/>
  <c r="K20" i="2"/>
  <c r="K19" i="2" s="1"/>
  <c r="J20" i="2"/>
  <c r="J19" i="2" s="1"/>
  <c r="I20" i="2"/>
  <c r="I19" i="2" s="1"/>
  <c r="H20" i="2"/>
  <c r="H19" i="2" s="1"/>
  <c r="G20" i="2"/>
  <c r="G19" i="2" s="1"/>
  <c r="F20" i="2"/>
  <c r="E20" i="2"/>
  <c r="D20" i="2"/>
  <c r="E8" i="15" s="1"/>
  <c r="C17" i="2"/>
  <c r="D9" i="4" s="1"/>
  <c r="F19" i="2"/>
  <c r="B11" i="15" l="1"/>
  <c r="J9" i="15"/>
  <c r="C11" i="15"/>
  <c r="L9" i="15"/>
  <c r="E11" i="15"/>
  <c r="L8" i="15"/>
  <c r="E19" i="2"/>
  <c r="K18" i="2"/>
  <c r="N18" i="2"/>
  <c r="H18" i="2"/>
  <c r="D17" i="2"/>
  <c r="C18" i="2"/>
  <c r="D19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I10" i="15" s="1"/>
  <c r="C74" i="2"/>
  <c r="C72" i="2" s="1"/>
  <c r="H9" i="4" s="1"/>
  <c r="P74" i="2"/>
  <c r="O74" i="2"/>
  <c r="N74" i="2"/>
  <c r="M74" i="2"/>
  <c r="M72" i="2" s="1"/>
  <c r="L74" i="2"/>
  <c r="K74" i="2"/>
  <c r="K72" i="2" s="1"/>
  <c r="J74" i="2"/>
  <c r="J72" i="2" s="1"/>
  <c r="I74" i="2"/>
  <c r="I72" i="2" s="1"/>
  <c r="H74" i="2"/>
  <c r="H72" i="2" s="1"/>
  <c r="G74" i="2"/>
  <c r="G72" i="2" s="1"/>
  <c r="F74" i="2"/>
  <c r="F72" i="2" s="1"/>
  <c r="E74" i="2"/>
  <c r="D74" i="2"/>
  <c r="O72" i="2"/>
  <c r="N72" i="2"/>
  <c r="E18" i="2" l="1"/>
  <c r="D18" i="2" s="1"/>
  <c r="I11" i="15"/>
  <c r="L10" i="15"/>
  <c r="L11" i="15" s="1"/>
  <c r="E9" i="4"/>
  <c r="E73" i="2"/>
  <c r="N73" i="2"/>
  <c r="E72" i="2"/>
  <c r="H73" i="2"/>
  <c r="K73" i="2"/>
  <c r="L72" i="2"/>
  <c r="P72" i="2"/>
  <c r="C73" i="2"/>
  <c r="M10" i="15" l="1"/>
  <c r="L12" i="15"/>
  <c r="M8" i="15"/>
  <c r="M9" i="15"/>
  <c r="I12" i="15"/>
  <c r="D73" i="2"/>
  <c r="D72" i="2"/>
  <c r="I9" i="4" s="1"/>
  <c r="L9" i="4" s="1"/>
  <c r="E48" i="1"/>
  <c r="F48" i="1"/>
  <c r="G48" i="1"/>
  <c r="H48" i="1"/>
  <c r="I48" i="1"/>
  <c r="J48" i="1"/>
  <c r="K48" i="1"/>
  <c r="L48" i="1"/>
  <c r="M48" i="1"/>
  <c r="N48" i="1"/>
  <c r="O48" i="1"/>
  <c r="P48" i="1"/>
  <c r="C48" i="1"/>
  <c r="D48" i="1"/>
  <c r="E42" i="1"/>
  <c r="F42" i="1"/>
  <c r="G42" i="1"/>
  <c r="H42" i="1"/>
  <c r="I42" i="1"/>
  <c r="J42" i="1"/>
  <c r="K42" i="1"/>
  <c r="L42" i="1"/>
  <c r="M42" i="1"/>
  <c r="N42" i="1"/>
  <c r="O42" i="1"/>
  <c r="P42" i="1"/>
  <c r="F61" i="1"/>
  <c r="G61" i="1"/>
  <c r="H61" i="1"/>
  <c r="I61" i="1"/>
  <c r="J61" i="1"/>
  <c r="K61" i="1"/>
  <c r="L61" i="1"/>
  <c r="M61" i="1"/>
  <c r="N61" i="1"/>
  <c r="O61" i="1"/>
  <c r="P61" i="1"/>
  <c r="E98" i="1"/>
  <c r="E97" i="1" s="1"/>
  <c r="M11" i="15" l="1"/>
  <c r="E12" i="15"/>
  <c r="G12" i="15"/>
  <c r="C12" i="15"/>
  <c r="E95" i="1"/>
  <c r="L95" i="1"/>
  <c r="P95" i="1"/>
  <c r="F98" i="1"/>
  <c r="G98" i="1"/>
  <c r="G97" i="1" s="1"/>
  <c r="H98" i="1"/>
  <c r="H97" i="1" s="1"/>
  <c r="I98" i="1"/>
  <c r="I97" i="1" s="1"/>
  <c r="J98" i="1"/>
  <c r="J97" i="1" s="1"/>
  <c r="M98" i="1"/>
  <c r="M97" i="1" s="1"/>
  <c r="N98" i="1"/>
  <c r="N97" i="1" s="1"/>
  <c r="O98" i="1"/>
  <c r="O97" i="1" s="1"/>
  <c r="F97" i="1" l="1"/>
  <c r="G95" i="1"/>
  <c r="J95" i="1"/>
  <c r="O95" i="1"/>
  <c r="I95" i="1"/>
  <c r="N96" i="1"/>
  <c r="N95" i="1"/>
  <c r="K95" i="1"/>
  <c r="M95" i="1"/>
  <c r="C44" i="1"/>
  <c r="C46" i="1"/>
  <c r="C50" i="1"/>
  <c r="D71" i="1"/>
  <c r="C115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F95" i="1" l="1"/>
  <c r="K96" i="1"/>
  <c r="E96" i="1"/>
  <c r="C36" i="1"/>
  <c r="H96" i="1"/>
  <c r="H95" i="1"/>
  <c r="C10" i="1"/>
  <c r="C112" i="1"/>
  <c r="C54" i="2"/>
  <c r="C53" i="2" l="1"/>
  <c r="C51" i="2" s="1"/>
  <c r="F9" i="4" s="1"/>
  <c r="F8" i="15"/>
  <c r="D96" i="1"/>
  <c r="C110" i="1"/>
  <c r="H8" i="4" s="1"/>
  <c r="H12" i="4" s="1"/>
  <c r="C35" i="1"/>
  <c r="C34" i="1"/>
  <c r="D8" i="4" s="1"/>
  <c r="C111" i="1"/>
  <c r="E12" i="3"/>
  <c r="E11" i="3" s="1"/>
  <c r="E9" i="3" s="1"/>
  <c r="E7" i="3" s="1"/>
  <c r="F12" i="3"/>
  <c r="F11" i="3" s="1"/>
  <c r="F9" i="3" s="1"/>
  <c r="F7" i="3" s="1"/>
  <c r="G12" i="3"/>
  <c r="G11" i="3" s="1"/>
  <c r="G9" i="3" s="1"/>
  <c r="G7" i="3" s="1"/>
  <c r="H12" i="3"/>
  <c r="H11" i="3" s="1"/>
  <c r="H9" i="3" s="1"/>
  <c r="H7" i="3" s="1"/>
  <c r="I12" i="3"/>
  <c r="I11" i="3" s="1"/>
  <c r="I9" i="3" s="1"/>
  <c r="I7" i="3" s="1"/>
  <c r="J12" i="3"/>
  <c r="J11" i="3" s="1"/>
  <c r="J9" i="3" s="1"/>
  <c r="J7" i="3" s="1"/>
  <c r="K12" i="3"/>
  <c r="K11" i="3" s="1"/>
  <c r="K9" i="3" s="1"/>
  <c r="K7" i="3" s="1"/>
  <c r="L12" i="3"/>
  <c r="L11" i="3" s="1"/>
  <c r="L9" i="3" s="1"/>
  <c r="L7" i="3" s="1"/>
  <c r="M12" i="3"/>
  <c r="M11" i="3" s="1"/>
  <c r="M9" i="3" s="1"/>
  <c r="M7" i="3" s="1"/>
  <c r="N12" i="3"/>
  <c r="N11" i="3" s="1"/>
  <c r="N9" i="3" s="1"/>
  <c r="N7" i="3" s="1"/>
  <c r="O12" i="3"/>
  <c r="O11" i="3" s="1"/>
  <c r="O9" i="3" s="1"/>
  <c r="O7" i="3" s="1"/>
  <c r="P12" i="3"/>
  <c r="P11" i="3" s="1"/>
  <c r="P9" i="3" s="1"/>
  <c r="P7" i="3" s="1"/>
  <c r="D12" i="3"/>
  <c r="J8" i="15" l="1"/>
  <c r="F11" i="15"/>
  <c r="D11" i="3"/>
  <c r="D9" i="3" s="1"/>
  <c r="D7" i="3" s="1"/>
  <c r="C9" i="16"/>
  <c r="E6" i="3"/>
  <c r="F12" i="4"/>
  <c r="J9" i="4"/>
  <c r="C7" i="2"/>
  <c r="D12" i="4"/>
  <c r="J8" i="4"/>
  <c r="C10" i="4"/>
  <c r="C12" i="4" s="1"/>
  <c r="H6" i="3"/>
  <c r="K6" i="3"/>
  <c r="N6" i="3"/>
  <c r="C7" i="1"/>
  <c r="C10" i="3"/>
  <c r="N10" i="3"/>
  <c r="H10" i="3"/>
  <c r="E10" i="3"/>
  <c r="K10" i="3"/>
  <c r="P11" i="2"/>
  <c r="P9" i="2" s="1"/>
  <c r="O11" i="2"/>
  <c r="O9" i="2" s="1"/>
  <c r="N11" i="2"/>
  <c r="L11" i="2"/>
  <c r="L9" i="2" s="1"/>
  <c r="K11" i="2"/>
  <c r="I9" i="2"/>
  <c r="H11" i="2"/>
  <c r="H9" i="2" s="1"/>
  <c r="G11" i="2"/>
  <c r="G9" i="2" s="1"/>
  <c r="F11" i="2"/>
  <c r="E9" i="2"/>
  <c r="M11" i="2"/>
  <c r="M9" i="2" s="1"/>
  <c r="P17" i="2"/>
  <c r="N17" i="2"/>
  <c r="J17" i="2"/>
  <c r="I17" i="2"/>
  <c r="E17" i="2"/>
  <c r="L17" i="2"/>
  <c r="H17" i="2"/>
  <c r="F17" i="2"/>
  <c r="P71" i="1"/>
  <c r="O71" i="1"/>
  <c r="N71" i="1"/>
  <c r="M71" i="1"/>
  <c r="L71" i="1"/>
  <c r="K71" i="1"/>
  <c r="J71" i="1"/>
  <c r="I71" i="1"/>
  <c r="H71" i="1"/>
  <c r="G71" i="1"/>
  <c r="F71" i="1"/>
  <c r="E71" i="1"/>
  <c r="P65" i="1"/>
  <c r="O65" i="1"/>
  <c r="N65" i="1"/>
  <c r="M65" i="1"/>
  <c r="L65" i="1"/>
  <c r="K65" i="1"/>
  <c r="J65" i="1"/>
  <c r="I65" i="1"/>
  <c r="H65" i="1"/>
  <c r="G65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P115" i="1"/>
  <c r="P112" i="1" s="1"/>
  <c r="P110" i="1" s="1"/>
  <c r="O115" i="1"/>
  <c r="O112" i="1" s="1"/>
  <c r="O110" i="1" s="1"/>
  <c r="N115" i="1"/>
  <c r="N112" i="1" s="1"/>
  <c r="M115" i="1"/>
  <c r="M112" i="1" s="1"/>
  <c r="M110" i="1" s="1"/>
  <c r="L115" i="1"/>
  <c r="L112" i="1" s="1"/>
  <c r="L110" i="1" s="1"/>
  <c r="K115" i="1"/>
  <c r="K112" i="1" s="1"/>
  <c r="J115" i="1"/>
  <c r="J112" i="1" s="1"/>
  <c r="J110" i="1" s="1"/>
  <c r="I115" i="1"/>
  <c r="I112" i="1" s="1"/>
  <c r="I110" i="1" s="1"/>
  <c r="H115" i="1"/>
  <c r="H112" i="1" s="1"/>
  <c r="G115" i="1"/>
  <c r="G112" i="1" s="1"/>
  <c r="G110" i="1" s="1"/>
  <c r="F115" i="1"/>
  <c r="F112" i="1" s="1"/>
  <c r="F110" i="1" s="1"/>
  <c r="E115" i="1"/>
  <c r="D115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J11" i="15" l="1"/>
  <c r="L9" i="16"/>
  <c r="L12" i="16" s="1"/>
  <c r="C12" i="16"/>
  <c r="D6" i="3"/>
  <c r="F9" i="2"/>
  <c r="F7" i="2" s="1"/>
  <c r="E112" i="1"/>
  <c r="E110" i="1" s="1"/>
  <c r="J12" i="4"/>
  <c r="L10" i="4"/>
  <c r="F36" i="1"/>
  <c r="F34" i="1" s="1"/>
  <c r="F7" i="1" s="1"/>
  <c r="J36" i="1"/>
  <c r="J34" i="1" s="1"/>
  <c r="J7" i="1" s="1"/>
  <c r="N36" i="1"/>
  <c r="N34" i="1" s="1"/>
  <c r="K36" i="1"/>
  <c r="D36" i="1"/>
  <c r="D34" i="1" s="1"/>
  <c r="L36" i="1"/>
  <c r="L34" i="1" s="1"/>
  <c r="L7" i="1" s="1"/>
  <c r="P36" i="1"/>
  <c r="P34" i="1" s="1"/>
  <c r="P7" i="1" s="1"/>
  <c r="D112" i="1"/>
  <c r="D110" i="1" s="1"/>
  <c r="I8" i="4" s="1"/>
  <c r="I12" i="4" s="1"/>
  <c r="G36" i="1"/>
  <c r="G34" i="1" s="1"/>
  <c r="G7" i="1" s="1"/>
  <c r="O36" i="1"/>
  <c r="O34" i="1" s="1"/>
  <c r="O7" i="1" s="1"/>
  <c r="H36" i="1"/>
  <c r="E36" i="1"/>
  <c r="I36" i="1"/>
  <c r="I34" i="1" s="1"/>
  <c r="I7" i="1" s="1"/>
  <c r="M36" i="1"/>
  <c r="M34" i="1" s="1"/>
  <c r="M7" i="1" s="1"/>
  <c r="P7" i="2"/>
  <c r="H7" i="2"/>
  <c r="L7" i="2"/>
  <c r="E7" i="2"/>
  <c r="I7" i="2"/>
  <c r="K110" i="1"/>
  <c r="K111" i="1"/>
  <c r="H110" i="1"/>
  <c r="H111" i="1"/>
  <c r="N110" i="1"/>
  <c r="N111" i="1"/>
  <c r="M17" i="2"/>
  <c r="M7" i="2" s="1"/>
  <c r="C6" i="2"/>
  <c r="K9" i="2"/>
  <c r="K10" i="2"/>
  <c r="J9" i="2"/>
  <c r="J7" i="2" s="1"/>
  <c r="H10" i="2"/>
  <c r="N9" i="2"/>
  <c r="N7" i="2" s="1"/>
  <c r="N10" i="2"/>
  <c r="G17" i="2"/>
  <c r="G7" i="2" s="1"/>
  <c r="K17" i="2"/>
  <c r="O17" i="2"/>
  <c r="O7" i="2" s="1"/>
  <c r="C52" i="2"/>
  <c r="E10" i="2"/>
  <c r="D10" i="3"/>
  <c r="D13" i="4" l="1"/>
  <c r="K9" i="4"/>
  <c r="K8" i="4"/>
  <c r="K10" i="4"/>
  <c r="M9" i="16"/>
  <c r="M8" i="16"/>
  <c r="J12" i="15"/>
  <c r="K10" i="15"/>
  <c r="K9" i="15"/>
  <c r="K8" i="15"/>
  <c r="E111" i="1"/>
  <c r="B12" i="15"/>
  <c r="H12" i="15"/>
  <c r="D12" i="15"/>
  <c r="F12" i="15"/>
  <c r="C13" i="16"/>
  <c r="H6" i="2"/>
  <c r="K7" i="2"/>
  <c r="K6" i="2" s="1"/>
  <c r="E8" i="4"/>
  <c r="L8" i="4" s="1"/>
  <c r="L12" i="4" s="1"/>
  <c r="D7" i="1"/>
  <c r="K12" i="4"/>
  <c r="J13" i="4"/>
  <c r="K11" i="4"/>
  <c r="F13" i="4"/>
  <c r="B13" i="4"/>
  <c r="H13" i="4"/>
  <c r="E35" i="1"/>
  <c r="E34" i="1"/>
  <c r="H34" i="1"/>
  <c r="H7" i="1" s="1"/>
  <c r="H6" i="1" s="1"/>
  <c r="H35" i="1"/>
  <c r="N35" i="1"/>
  <c r="N7" i="1"/>
  <c r="N6" i="1" s="1"/>
  <c r="K34" i="1"/>
  <c r="K7" i="1" s="1"/>
  <c r="K6" i="1" s="1"/>
  <c r="K35" i="1"/>
  <c r="D7" i="2"/>
  <c r="E6" i="2"/>
  <c r="D10" i="2"/>
  <c r="C6" i="1"/>
  <c r="N6" i="2"/>
  <c r="M10" i="4" l="1"/>
  <c r="M9" i="4"/>
  <c r="M8" i="4"/>
  <c r="K11" i="15"/>
  <c r="D111" i="1"/>
  <c r="G13" i="16"/>
  <c r="L13" i="16"/>
  <c r="I13" i="16"/>
  <c r="M11" i="16"/>
  <c r="M10" i="16"/>
  <c r="M12" i="16" s="1"/>
  <c r="E13" i="16"/>
  <c r="E12" i="4"/>
  <c r="E13" i="4" s="1"/>
  <c r="E7" i="1"/>
  <c r="M12" i="4"/>
  <c r="L13" i="4"/>
  <c r="M11" i="4"/>
  <c r="G13" i="4"/>
  <c r="I13" i="4"/>
  <c r="C13" i="4"/>
  <c r="D35" i="1"/>
  <c r="D6" i="2"/>
  <c r="E6" i="1" l="1"/>
  <c r="D6" i="1" l="1"/>
</calcChain>
</file>

<file path=xl/comments1.xml><?xml version="1.0" encoding="utf-8"?>
<comments xmlns="http://schemas.openxmlformats.org/spreadsheetml/2006/main">
  <authors>
    <author>admin</author>
  </authors>
  <commentList>
    <comment ref="F4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ยกร่าง อส.บ.ไฟฟ้า
ยกร่าง ศศ.บ. ภาษา</t>
        </r>
      </text>
    </comment>
    <comment ref="G4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วิพากษ์ วศ.บ.คอมฯ</t>
        </r>
      </text>
    </comment>
    <comment ref="H4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วิพากษ์ วศ.บ.ไฟฟ้า
วิพากษ์ อส.ม.ไฟฟ้า
วิพากษ์ ศศ.บ.ภาษา</t>
        </r>
      </text>
    </comment>
    <comment ref="I4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ยกร่าง บธ.บ ค้าปลีก</t>
        </r>
      </text>
    </comment>
    <comment ref="J4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วิพากษ์ บธ.บ. ค้าปลีก</t>
        </r>
      </text>
    </comment>
    <comment ref="O4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บธ.ม.</t>
        </r>
      </text>
    </comment>
  </commentList>
</comments>
</file>

<file path=xl/sharedStrings.xml><?xml version="1.0" encoding="utf-8"?>
<sst xmlns="http://schemas.openxmlformats.org/spreadsheetml/2006/main" count="1199" uniqueCount="444">
  <si>
    <t>งบประมาณ (บาท)</t>
  </si>
  <si>
    <t>ต.ค.</t>
  </si>
  <si>
    <t>พ.ย.</t>
  </si>
  <si>
    <t>ธ.ค.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</si>
  <si>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</si>
  <si>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</si>
  <si>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</si>
  <si>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</si>
  <si>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</si>
  <si>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</si>
  <si>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</si>
  <si>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</si>
  <si>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</si>
  <si>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/>
  </si>
  <si>
    <t>พ.ศ. 2561</t>
  </si>
  <si>
    <t>ศูนย์วิจัยและถ่ายทอดเทคโนโลยีทุ่งกุลาร้องไห้ นครราชสีมา</t>
  </si>
  <si>
    <t>โครงการอบรมหลักสูตรประกาศนียบัตรผู้ตรวจสอบภายในภาครัฐ CGIA ประจำปีงบประมาณ พ.ศ.2562</t>
  </si>
  <si>
    <t>โครงการเพิ่มศักยภาพบุคลากรเพื่อพัฒนาหลักสูตรวิศวกรรมศาสตรบัณฑิต สาขาวิชาวิศวกรรมซ่อมบำรุงอากาศยาน</t>
  </si>
  <si>
    <t>โครงการศึกษาองค์ประกอบศิลปะสถาปัตยกรรมสมัยสมเด็จพระนารายณ์มหาราช จังหวัดลพบุรี</t>
  </si>
  <si>
    <t>โครงการสัมมนาทบทวนงานนโยบายระหว่างสภามหาวิทยาลัยเทคโนโลยีราชมงคลอีสาน และมหาวิทยาลัยเทคโนโลยีราชมงคลอีสาน ประจำปีงบประมาณ 2562</t>
  </si>
  <si>
    <t>โครงการฝึกอบรมการส่งเสริมและขับเคลื่อนพัฒนาอุตสาหกรรมไมซ์เพื่อรองรับการตรวจประเมินมาตรฐานสถานที่จัดงานประเทศไทย (ประเภทห้องประชุม สถานที่จัดงานแสดงสินค้า และสถานที่จัดกิจกรรมพิเศษ) Thailand MICE Venue Standard (Category: Meeting Room, Exhibition Venue and</t>
  </si>
  <si>
    <t>โครงการผลิตสื่อวีดีทัศน์เผยแพร่ข่าวสารมหาวิทยาลัยเทคโนโลยีราชมงคลอีสาน</t>
  </si>
  <si>
    <t>โครงการพัฒนาศักยภาพและความรู้ทางด้านวิชาการ ด้านการจัดการศึกษาในรูปแบบ Kosen</t>
  </si>
  <si>
    <t>โครงการการสร้างเครือข่ายความร่วมมือสู่การพัฒนามหาวิทยาลัยในระดับนานาชาติ</t>
  </si>
  <si>
    <t>โครงการอบรมเชิงปฏิบัติการ การจัดทำงบประมาณรายจ่าย ในมิติพื้นที่ (Area) ระดับ จังหวัดนครราชสีมา</t>
  </si>
  <si>
    <t>โครงการแลกเปลี่ยนนักศึกษาและบุคลากรสายวิชาการ (Erasmus+ International Credit Mobility Grant of the European Union)</t>
  </si>
  <si>
    <t>โครงการทบทวนภาระงานและกรอบประเภทตำแหน่ง ให้สอดคล้องกับภารกิจและโครงสร้างของหน่วยงาน</t>
  </si>
  <si>
    <t>โครงการกระตุ้นจิตสำนึกการรักองค์กรและส่งเสริมการอนุรักษ์สิ่งแวดล้อมของบุคลากรมหาวิทยาลัยเทคโนโลยี</t>
  </si>
  <si>
    <t>โครงการพิธีทำบุญเนื่องในวันคล้ายวันเฉลิมพระชนมพรรษา พระบาทสมเด็จพระปรมินทรมหาภูมิพลอดุลยเดช บรมนาถบพิตร วันชาติและวันพ่อแห่งชาติ ประจำปีงบประมาณ ๒๕๖๒</t>
  </si>
  <si>
    <t>โครงการสืบสานและอนุรักษ์ประเพณีวัฒนธรรมลงแขกเกี่ยวข้าว</t>
  </si>
  <si>
    <t>โครงการการประชุมเชิงปฏิบัติการจัดทำโครงร่างองค์กรตามเกณฑ์คุณภาพการศึกษาเพื่อการดำเนินการที่เป็นเลิศ (EdPEx) ระดับมหาวิทยาลัย</t>
  </si>
  <si>
    <t>โครงการอบรมการเขียนรายงานการประเมินตนเองตามเกณฑ์ (EdPEx)</t>
  </si>
  <si>
    <t>โครงการศึกษาดูงานเพื่อพัฒนาหลักสูตรช่างเทคนิคระบบขนส่งทางราง</t>
  </si>
  <si>
    <t>โครงการการแข่งขันทักษะวิชาชีพ</t>
  </si>
  <si>
    <t>โครงการทดสอบมาตรฐานฝีมือแรงงานแห่งชาติ</t>
  </si>
  <si>
    <t>โครงการแข่งขันเศรษฐศาสตร์เพชรยอดมงกุฎ</t>
  </si>
  <si>
    <t>โครงการการประชุมวิชาการระดับนานาชาติ เรื่องเทอร์โมอิเล็กทริกส์ในภาคพื้นเอเชียตะวันออกเฉียงใต้ ครั้งที่ 5 (The 5th Southeast Asia Conference on Thermoelectrics 2018, SACT2018)</t>
  </si>
  <si>
    <t>โครงการแข่งขันทักษะทางวิชาการเกษตร</t>
  </si>
  <si>
    <t>โครงการเจ้าภาพร่วมจัดงานประชุมวิชาการระดับนานาชาติ “The 1st International Conference on Tropical Animal Acience and Production (TASP 20106)”</t>
  </si>
  <si>
    <t>โครงการการพัฒนาทักษะวิชาชีพมัคคุเทศก์ของนักศึกษาสาขาวิชาการท่องเที่ยว</t>
  </si>
  <si>
    <t>โครงการเสริมสร้างแรงจูงใจในการทำงานของบุคลากรคณะวิศวกรรมศาสตร์และสถาปัตยกรรมศาสตร์</t>
  </si>
  <si>
    <t>โครงการเตรียมความพร้อมสำหรับนักศึกษา</t>
  </si>
  <si>
    <t>โครงการหมู่บ้านวิศวะ ตะโกราย</t>
  </si>
  <si>
    <t>โครงการนำนักศึกษาเข้าร่วมนำเสนอบทความงานประชุมวิชาการคอนกรีตประจำปีครั้งที่ 14</t>
  </si>
  <si>
    <t>โครงการอบรมเชิงปฏิบัติการสำรวจเพื่อการทำแผนที่ภูมิประเทศ สำหรับประยุกต์ใช้กับระบบขนส่งทางราง</t>
  </si>
  <si>
    <t>โครงการนำนักศึกษาเข้าร่วมการประชุมและสัมมนาทางวิชาการ (สาขาวิชาวิศวกรรมไฟฟ้า)</t>
  </si>
  <si>
    <t>โครงการระบบแจ้งเตือนผู้ป่วยลุกออกจากเตียงด้วยเทคโนโลยีการสื่อสารไร้สาย</t>
  </si>
  <si>
    <t>โครงการค่ายนักอิเล็กทรอนิกส์รุ่นเยาว์ ( eCamp )</t>
  </si>
  <si>
    <t xml:space="preserve">โครงการนำนักศึกษาเข้าร่วมประกวดผลงานสิ่งประดิษฐ์ในโครงการ “รางวัลนักคิดสิ่งประดิษฐ์รุ่นใหม่”  ประจำปี 2562  </t>
  </si>
  <si>
    <t>โครงการการแข่งขันประกอบวงจรอิเล็กทรอนิกส์  (Youth’s Electronic Circuit Contest 2019)</t>
  </si>
  <si>
    <t>โครงการนำนักศึกษาเข้าร่วมแข่งขันโครงงานวิศวกรรมเกษตรแห่งชาติ ครั้งที่ 25 ประจำปี 2562</t>
  </si>
  <si>
    <t>โครงการบริการวิชาการเพื่อยกระดับมาตรฐานการผลิตอาหาร สำหรับกลุ่มแม่บ้านแปรรูปอาหาร</t>
  </si>
  <si>
    <t>โครงการอบรมและทดสอบมาตรฐานฝีมือแรงงาน สาขาอาชีพช่างเครื่องปรับอากาศในบ้านและการพาณิชย์ขนาดเล็กระดับ 1</t>
  </si>
  <si>
    <t>โครงการการอบรมเชิงปฏิบัติการบำรุงรักษาเครื่องปรับอากาศเบื้องต้น</t>
  </si>
  <si>
    <t>โครงการอบรมแข่งขันระบบควบคุมอัตโนมัติทางอุตสาหกรรมในการแข่งขันราชมงคลวิชาการวิศวกรรมระดับชาติ ครั้งที่ 11</t>
  </si>
  <si>
    <t>โครงการอบรมเชิงปฏิบัติการโครงงานวิจัยด้านวัสดุวิศวกรรมระหว่างมหาวิทยาลัยเทคโนโลยีราชมงคลอีสานและมหาวิทยาลัยต่างประเทศ</t>
  </si>
  <si>
    <t>โครงการพัฒนาศักยภาพและสานสัมพันธ์บุคลากร สายวิชาการ สายสนับสนุน คณะศิลปกรรมและออกแบบอุตสาหกรรม</t>
  </si>
  <si>
    <t>โครงการ  RMUTI  International  Art  Workshop  and  Exhibition  2019</t>
  </si>
  <si>
    <t>โครงการพัฒนาศักยภาพนักวิจัย : การพัฒนาโจทย์วิจัยสู่กระบวนการจัดทำข้อเสนอโครงการวิจัยคณะศิลปกรรมและออกแบบอุตสาหกรรม มหาวิทยาลัยเทคโนโลยีราชมงคลอีสานเป็นโครงการที่ช่วยให้นักวิจัยสามารถเขียนข้อเสนอโครงการได้อย่างถูกต้องและสอดคล้องกับยุทธศาสตร์</t>
  </si>
  <si>
    <t>โครงการพัฒนาศักยภาพนักวิจัย : การพัฒนาทักษะการนำเสนองานวิชาการเป็นภาษาอังกฤษ (English Academic Presentation Skills)</t>
  </si>
  <si>
    <t>โครงการตรวจประเมินและการนำเสนอผลงาน สาขาออกแบบผลิตภัณฑ์อุตสาหกรรม</t>
  </si>
  <si>
    <t>โครงการเข้าร่วมแสดงงานอีสานครีเอทีฟเฟสติวัล 2019</t>
  </si>
  <si>
    <t>โครงการเสวนาด้านการออกแบบนิเทศศิลป์</t>
  </si>
  <si>
    <t>โครงการเข้าร่วมรับฟังผลการประกวดผู้ชนะ ในโครงการส่งเสริมและพัฒนางานเรขศิลป์ “ชนช้างกราฟิก Graphic Design Battle ซีซั่น 4”</t>
  </si>
  <si>
    <t>หน่วยตรวจสอบภายใน</t>
  </si>
  <si>
    <t xml:space="preserve">สำนักงานอธิการบดี </t>
  </si>
  <si>
    <t xml:space="preserve">สำนักงานบริหารสินทรัพย์  </t>
  </si>
  <si>
    <t xml:space="preserve"> กองกลาง</t>
  </si>
  <si>
    <t>สำนักงานกิจการสภาของมหาวิทยาลัย</t>
  </si>
  <si>
    <t>กองนโยบายและแผน</t>
  </si>
  <si>
    <t xml:space="preserve">ศูนย์ศึกษานานาชาติ   </t>
  </si>
  <si>
    <t xml:space="preserve">กองบริหารงานบุคคล </t>
  </si>
  <si>
    <t xml:space="preserve">กองพัฒนานักศึกษา </t>
  </si>
  <si>
    <t>สำนักส่งเสริมวิชาการและงานทะเบียน</t>
  </si>
  <si>
    <t xml:space="preserve">วิทยาลัยนวัตกรรมวิชาชีพ </t>
  </si>
  <si>
    <t>คณะบริหารธุรกิจ</t>
  </si>
  <si>
    <t>คณะวิทยาศาสตร์และศิลปศาสตร์</t>
  </si>
  <si>
    <t>คณะวิศวกรรมศาสตร์และสถาปัตยกรรมศาสตร์</t>
  </si>
  <si>
    <t>คณะศิลปกรรมและออกแบบอุตสาหกรรม</t>
  </si>
  <si>
    <t>มหาวิทยาลัยเทคโนโลยีราชมงคลอีสาน นครราชสีมา</t>
  </si>
  <si>
    <t>มหาวิทยาลัยเทคโนโลยีราชมงคลอีสาน นครราชสีมา รายไตรมาส</t>
  </si>
  <si>
    <t>หน่วยนับ(โครงการ)</t>
  </si>
  <si>
    <t xml:space="preserve">ผลผลิต : ผู้สำเร็จการศึกษาด้านสังคมศาสตร์  </t>
  </si>
  <si>
    <t xml:space="preserve">ผลผลิต : ผู้สำเร็จการศึกษาด้านวิทยาศาสตร์และเทคโนโลยี </t>
  </si>
  <si>
    <t>งบรายจ่ายอื่น</t>
  </si>
  <si>
    <t>โครงการ / กิจกรรม</t>
  </si>
  <si>
    <t xml:space="preserve">ผลผลิต : ผู้สำเร็จการศึกษาด้านวิทยาศาสตร์และเทคโนโลยี  </t>
  </si>
  <si>
    <t>โครงการกิจกรรมปั่นจักรยาน “Bike อุ่นไอรัก” เทิดพระเกียรติสมเด็จพระเจ้าอยู่หัวมหาวชิราลงกรณ บดินทรเทพยวรางกูร</t>
  </si>
  <si>
    <t>โครงการรับเสด็จพระเจ้าหลานเธอ พระองค์เจ้าอทิตยาทรกิติคุณ เสด็จพระดำเนินทรงเปิดอาคาร "อทิตยาทร" มหาวิทยาลัยเทคโนโลยีราชมงคลอีสาน วิทยาเขตสุรินทร์</t>
  </si>
  <si>
    <t>โครงการการเพาะเลี้ยงเห็ดถั่งเช่าสีทองโดยใช้วัตถุดิบทางการเกษตรเพื่อพัฒนาผลิคภัณฑ์</t>
  </si>
  <si>
    <t>โครงการประชุมเชิงปฏิบัติการ “การทบทวนเอกสารคุณภาพตามระบบบริหารงานคุณภาพ ISO 9001 : 2015 ISSUE 1 มหาวิทยาลัยเทคโนโลยีราชมงคลอีสาน วิทยาเขตสุรินทร์</t>
  </si>
  <si>
    <t>โครงการพัฒนากิจการตลาดน้ำราชมงคลสุรินทร์</t>
  </si>
  <si>
    <t>โครงการการสัมมนาทางวิชาการ “การพลิกโอกาสของเกษตรกรไทย ด้วยนวัตกรรม</t>
  </si>
  <si>
    <t>โครงการสืบสานศิลปะภูมิปัญญาท้องถิ่นสุรินทร์</t>
  </si>
  <si>
    <t>โครงการอบรมหลักสูตรแนวทางการประเมินคุณภาพการศึกษาของสถานศึกษา ตามมาตรฐานการอาชีวศึกษา พ.ศ.2561</t>
  </si>
  <si>
    <t>โครงการภายใต้กรอบความร่วมมือทางวิชาการ MOU : การประชุมหารือเพื่อสร้างเครือข่ายความร่วมมือในอนาคตระหว่าง มหาวิทยาลัยเทคโนโลยีราชมงคลอีสาน กับ มหาวิทยาลัยแห่งชาติผิงตง ไต้หวัน</t>
  </si>
  <si>
    <t>โครงการเตรียมความพร้อมด้านภาษาไทยให้แก่นักศึกษาทุนพระราชทานในโครงการพระราชทานความช่วยเหลือแก่ราชอาณาจักรกัมพูชาด้านการศึกษาตามพระราชดำริสมเด็จพระเทพรัตนราชสุดาฯ สยามบรมราชกุมารี ประจำปี พ.ศ. 2562 (เงินรับฝาก)</t>
  </si>
  <si>
    <t>โครงการแหล่งเรียนรู้เกษตรอินทรีย์ตามแนวทางปรัชญาเศรษฐกิจพอเพียง</t>
  </si>
  <si>
    <t>โครงการนิทรรศการโรงเรียนชาวนาในพระดำริพระเจ้าหลานเธอพระองค์เจ้าอทิตยาทรกิติคุณ</t>
  </si>
  <si>
    <t>คณะเกษตรศาสตร์และเทคโนโลยี  วิทยาเขตสุรินทร์</t>
  </si>
  <si>
    <t>โครงการพัฒนาศักยภาพด้านวิศวกรรมเครื่องกลสำหรับนักศึกษา อาจารย์และเจ้าหน้าที่สาขาวิศวกรรมเครื่องกล ประจำปีการศึกษา 2561</t>
  </si>
  <si>
    <t>โครงการพัฒนาศักยภาพด้านเทคโนโลยีไฟฟ้าสำหรับนักศึกษา อาจารย์และเจ้าหน้าที่สาขาเทคโนโลยีไฟฟ้า  ประจำปีการศึกษา 2561</t>
  </si>
  <si>
    <t>โครงการประชาสัมพันธ์และการจัดกิจกรรมการประกวด งานวันเกษตรและเทคโนโลยีอีสาน ครั้งที่ 7</t>
  </si>
  <si>
    <t>โครงการประกวดตัดสินโควากิวลูกผสมและกระบือพื้นเมือง</t>
  </si>
  <si>
    <t>โครงการเสริมสร้างศักยภาพด้านทักษะวิชาชีพแก่นักศึกษาสาขาวิชาพืชศาสตร์ประจำปีการศึกษา 2561</t>
  </si>
  <si>
    <t>โครงการพัฒนาศักยภาพด้านเทคโนโลยีคอมพิวเตอร์สำหรับนักศึกษา อาจารย์และเจ้าหน้าที่ สาขาเทคโนโลยีคอมพิวเตอร์ ประจำปีการศึกษา 2561</t>
  </si>
  <si>
    <t>โครงการเสริมสร้างศักยภาพด้านทักษะวิชาชีพแก่นักศึกษาโปรแกรมวิชาเทคโนโลยีและการออกแบบภูมิทัศน์ประจำปีการศึกษา2561</t>
  </si>
  <si>
    <t>โครงการจัดนิทรรศการผลงานนักศึกษาปี 4 โปรแกรมวิชาสิ่งทอและการออกแบบ ประจำปีการศึกษา 2561</t>
  </si>
  <si>
    <t xml:space="preserve">ผลผลิต : ผู้สำเร็จการศึกษาด้านสังคมศาสตร์ </t>
  </si>
  <si>
    <t>คณะเทคโนโลยีการจัดการ  วิทยาเขตสุรินทร์</t>
  </si>
  <si>
    <t>โครงการพัฒนาศักยภาพและเพิ่มประสิทธิภาพการเรียนรู้สาขาวิชาการจัดการ</t>
  </si>
  <si>
    <t>โครงการสานสัมพันธ์ศิษย์เก่าคณะเทคโนโลยีการจัดการ</t>
  </si>
  <si>
    <t>โครงการเพิ่มประสิทธิภาพนักศึกษาสาขาการตลาด สู่ตลาดแรงงาน ครั้งที่ 3</t>
  </si>
  <si>
    <t>ผลผลิต : ผลงานการให้บริการวิชาการ</t>
  </si>
  <si>
    <t>โครงการผลิตภัณฑ์สมุนไพรในชีวิตประจำวัน</t>
  </si>
  <si>
    <t>โครงการการจัดสวนถาด</t>
  </si>
  <si>
    <t>โครงการทำกระถางขนาดเล็กจากวัสดุเหลือใช้</t>
  </si>
  <si>
    <t>โครงการประกวดตัดสินโควากิวลูกผสม และกระบือ</t>
  </si>
  <si>
    <t>โครงการอบรมการสร้างบ้านดิน</t>
  </si>
  <si>
    <t>โครงการออกแบบและติดตั้งระบบสูบน้ำเพื่อการเกษตรโดยใช้พลังงานโซล่าเซลล์</t>
  </si>
  <si>
    <t>โครงการแข่งขันจัดตู้พรรณไม้น้ำสวยงาม</t>
  </si>
  <si>
    <t>โครงการแปรรูปผ้าไหมเหลือใช้ สำหรับผลิตภัณฑ์เครื่องประดับ เพื่อคงเอกลักษณ์ของจังหวัดสุรินทร์</t>
  </si>
  <si>
    <t>โครงการอบรมการประกอบชุดไฟแสงสว่างนอนนา ด้วยพลังงานแสงอาทิตย์</t>
  </si>
  <si>
    <t>โครงการสาธิตศิลปะการจัดสวนแก้ว</t>
  </si>
  <si>
    <t>โครงการฝึกอบรมชุดให้น้ำสัตว์อัตโนมัติด้วยการตรวจจับความเคลื่อนไหว</t>
  </si>
  <si>
    <t>มหาวิทยาลัยเทคโนโลยีราชมงคลอีสาน วิทยาเขตสุรินทร์ รายไตรมาส</t>
  </si>
  <si>
    <t xml:space="preserve">มหาวิทยาลัยเทคโนโลยีราชมงคลอีสาน วิทยาเขตสุรินทร์ </t>
  </si>
  <si>
    <t>มหาวิทยาลัยเทคโนโลยีราชมงคลอีสาน วิทยาเขตสุรินทร์  รายไตรมาส</t>
  </si>
  <si>
    <t>สำนักงานผู้อำนวยการ วิทยาเขตสุรินทร์</t>
  </si>
  <si>
    <t>-</t>
  </si>
  <si>
    <t>มหาวิทยาลัยเทคโนโลยีราชมงคลอีสาน วิทยาเขตขอนแก่น รายไตรมาส</t>
  </si>
  <si>
    <t xml:space="preserve">มหาวิทยาลัยเทคโนโลยีราชมงคลอีสาน วิทยาเขตขอนแก่น </t>
  </si>
  <si>
    <t>ผลผลิต : ผู้สำเร็จการศึกษาด้านวิทยาศาสตร์และเทคโนโลยี</t>
  </si>
  <si>
    <t>สำนักงานวิทยาเขตขอนแก่น</t>
  </si>
  <si>
    <t>โครงการอบรมการบริหารจัดการสถานศึกษาอย่างมีประสิทธิภาพ</t>
  </si>
  <si>
    <t>โครงการอบรมเชิงปฏิบัติการการพัฒนาสื่อประชาสัมพันธ์ ประจำปี 2561</t>
  </si>
  <si>
    <t>โครงการถวายพระราชกุศลอุทิศถวายพระบาทสมเด็จพระปรมินทรมหาภูมิพลอดุลยเดช บรมนาถบพิตร เนื่องในวันคล้ายวันสวรรคต</t>
  </si>
  <si>
    <t>โครงการอบรมเรื่องการประเมินผลสัมฤทธิ์ของหลักสูตรมาตรฐานเยอรมัน</t>
  </si>
  <si>
    <t>โครงการศึกษาดูงานด้านการเกษตรมหาวิทยาลัยกาฬสินธุ์</t>
  </si>
  <si>
    <t>โครงการอบรมเชิงปฏิบัติการการพัฒนาสื่อประชาสัมพันธ์ ประจำปี 2562</t>
  </si>
  <si>
    <t>โครงการประชุมคณะกรรมการวิทยาลัยไทยไมส์เตอร์แห่งมหาวิทยาลัยเทคโนโลยีราชมงคลอีสาน</t>
  </si>
  <si>
    <t>โครงการอบรมเชิงปฏิบัติการการแปลภาษาอังกฤษสำหรับงานวิชาการ</t>
  </si>
  <si>
    <t>โครงการประชุมสัมมนานวัตกรรมการผลิตและพัฒนานักวิชาชีพของไทย</t>
  </si>
  <si>
    <t>โครงการความร่วมมือบริการวิชาการซ่อมเครื่องมือเครื่องจักร ณ สปป.ลาว</t>
  </si>
  <si>
    <t>โครงการบริการวิชาการซ่อมเครื่องจักรของสถาบันการศึกษา สปป.ลาว เขตลาวใต้</t>
  </si>
  <si>
    <t>โครงการอบรมหลักสูตรระยะสั้นเพื่อพัฒนางานในระบบอุตสาหกรรม</t>
  </si>
  <si>
    <t>โครงการติดตามผลการดำเนินงานความร่วมมือเพื่อพัฒนาการบริหารจัดการพื้นที่และห้องปฏิบัติการของสถาบัน</t>
  </si>
  <si>
    <t>โครงการอบรมเชิงปฏิบัติการการสร้างและบริหารจัดการเว็บไซต์ มหาวิทยาลัยเทคโนโลยีราชมงคลอีสาน วิทยาเขตขอนแก่น ประจำปี 2562</t>
  </si>
  <si>
    <t>โครงการอบรมการพัฒนาศักยภาพการศึกษาระดับอาชีวศึกษาและระดับอุดมศึกษาเพื่อตอบสนอง นโยบายภาครัฐ</t>
  </si>
  <si>
    <t>โครงการอบรมเพื่อพัฒนาผู้ประกอบการใหม่ ณ สถาบันอาชีวศึกษา สปป.ลาว (VELA)</t>
  </si>
  <si>
    <t>โครงการสัมมนา เพื่อการพัฒนานักวิชาชีพ โดยมาตรฐานเยอรมัน</t>
  </si>
  <si>
    <t>โครงการตรวจติดตามคุณภาพภายใน (IQA) ครั้งที่ 1</t>
  </si>
  <si>
    <t>โครงการอบรมเชิงปฏิบัติการการขับเคลื่อนระบบต้นกำลังในอุตสาหกรรม</t>
  </si>
  <si>
    <t>โครงการราชมงคลขอนแก่นโต้ลมหนาว</t>
  </si>
  <si>
    <t>โครงการศึกษาดูงานและปฏิบัติการสำรวจภาคสนาม ณ เขื่อนจุฬาภรณ์ จังหวัดชัยภูมิ</t>
  </si>
  <si>
    <t>โครงการการอบรมเชิงปฏิบัติการการใช้โปรแกรม Plant Simulation อาจารย์ นักศึกษาและศิษย์เก่าสาขาวิชาออกแบบการผลิต</t>
  </si>
  <si>
    <t>โครงการอบรมเชิงปฏิบัติการการแข่งขันทักษะวิชาการนักศึกษา Teaching Academy Award</t>
  </si>
  <si>
    <t>โครงการอบรมเชิงปฏิบัติการเพื่อยกระดับมาตรฐานฝีมือแรงงานช่างเขียนแบบ ระดับ 1</t>
  </si>
  <si>
    <t>โครงการปัจฉิมนิเทศนักศึกษา ประจำปีการศึกษา 2561</t>
  </si>
  <si>
    <t>โครงการปัจฉิมนิเทศนักศึกษาระดับปริญญาตรีคณะวิศวกรรมศาสตร์  ประจำปีการศึกษา2561</t>
  </si>
  <si>
    <t>โครงการฝึกอบรมเชิงปฏิบัติการ เรื่อง การออกแบบกระสวนงานหล่อและการหล่อชิ้นงานสำหรับงานขูดปรับผิว</t>
  </si>
  <si>
    <t>โครงการสร้างเสริมประสบการณ์ให้กับนักศึกษาระดับปริญญาโทสาขาวิชาวิศวกรรมไฟฟ้า</t>
  </si>
  <si>
    <t>โครงการการพัฒนางานวิจัยสู่การตีพิมพ์เป็นบทความวิจัยหรือบทความทางวิชาการ</t>
  </si>
  <si>
    <t>โครงการพัฒนาเครือข่ายความร่วมมือระดับนานาชาติ</t>
  </si>
  <si>
    <t>โครงการปรับปรุงหลักสูตรระดับปริญญาตรีคณะบริหารธุรกิจและเทคโนโลยีสารสนเทศ (หลักสูตรปรับปรุง พ.ศ.๒๕๖๓)</t>
  </si>
  <si>
    <t>โครงการอบรมเชิงปฏิบัติการด้านการกระจายความรับผิดชอบมาตรฐานผลการเรียนรู้จากหลักสูตรสู่รายวิชา (Curriculum  Mapping)</t>
  </si>
  <si>
    <t>โครงการประชุมวิชาการระดับชาติด้านอุตสาหกรรมการท่องเที่ยวและการบริการมหาวิทยาลัยเทคโนโลยีราชมงคลแห่งประเทศไทย พ.ศ. 2562</t>
  </si>
  <si>
    <t>โครงการปัจฉิมนิเทศนักศึกษา คณะบริหารธุรกิจและเทคโนโลยีสารสนเทศ ประจำปีการศึกษา 2561</t>
  </si>
  <si>
    <t>โครงการอบรมหลักสูตรเกณฑ์คุณภาพการศึกษาเพื่อการดำเนินการที่เป็นเลิศ</t>
  </si>
  <si>
    <t>โครงการอบรมนักศึกษาของสถาบันอาชีวศึกษา สปป.ลาว เพื่อพัฒนาผู้ประกอบการใหม่</t>
  </si>
  <si>
    <t>มหาวิทยาลัยเทคโนโลยีราชมงคลอีสาน วิทยาเขตขอนแก่น  รายไตรมาส</t>
  </si>
  <si>
    <t>มหาวิทยาลัยเทคโนโลยีราชมงคลอีสาน วิทยาเขตขอนแก่น</t>
  </si>
  <si>
    <t>คณะบริหารธุรกิจและเทคโนโลยีสารสนเทศ</t>
  </si>
  <si>
    <t>ผลผลิต : ผู้สำเร็จการศึกษาด้านสังคมศาสตร์</t>
  </si>
  <si>
    <t>โครงการดำเนินการจัดทำการสำรวจความต้องการในการให้บริการประเมินความพึงพอใจของประชาชนขององค์การปกครองส่วนท้องถิ่น ในเขตจังหวัดสุรินทร์ ประจำปีงบประมาณ 2562</t>
  </si>
  <si>
    <t>โครงการวันเก็บเกี่ยว</t>
  </si>
  <si>
    <t>คณะวิศวกรรมศาสตร์</t>
  </si>
  <si>
    <t>คณะครุศาสตร์อุตสาหกรรม</t>
  </si>
  <si>
    <t>โครงการพัฒนาประสิทธิภาพการเรียนการสอนเพื่อส่งเสริมการเรียนรู้นักศึกษาระดับบัณฑิตศึกษาสาขาเคมีประยุกต์</t>
  </si>
  <si>
    <t>โครงการพัฒนาทักษะวิชาชีพขั้นสูงสำหรับบุคลากรด้านรถไฟความเร็วสูงของประเทศไทย  Advanced Skill Development for Persons of High-Speed Train in Thailand</t>
  </si>
  <si>
    <t>โครงการเผยแพร่ ประชาสัมพันธ์ งานประกันสังคมสู่ผู้ประกันตน</t>
  </si>
  <si>
    <t>โครงการ มทร.อีสาน ร่วมใจรณรงค์และเผยแพร่ประชาสัมพันธ์การเลือกตั้งสมาชิกสภาผู้แทนราษฎร</t>
  </si>
  <si>
    <t>โครงการให้บริการข้อมูลทางด้านวิทยาศาสตร์และเทคโนโลยี คลินิกเทคโนโลยีเครือข่าย</t>
  </si>
  <si>
    <t>โครงการส่งเสริมหน่วยจัดการทรัพย์สินทางปัญญาและถ่ายทอดเทคโนโลยีในสถาบันอุดมศึกษา ประจำปีงบประมาณ พ.ศ.2562 ระดับ Defensive</t>
  </si>
  <si>
    <t>โครงการส่งเสริมและพัฒนาทักษะทางวิชาชีพนักศึกษาโปรแกรมวิชาช่างยนต์ :นำนักศึกษาเข้าร่วมการแข่งขันฮอนด้าประหยัดเชื้อเพลิง Honda Eco Mileage Challenge ครั้งที่ 21 ประจำปี 2561 ระดับประเทศ</t>
  </si>
  <si>
    <t>โครงการฝึกอบรมช่างมุงกระเบื้องหลังคาคอนกรีต</t>
  </si>
  <si>
    <t xml:space="preserve">โครงการพัฒนาศักยภาพคณาจารย์สาขาระบบสารสนเทศ คณะบริหารธุกิจ ประจำปีงบประมาณ 2562 </t>
  </si>
  <si>
    <t>โครงการNew Breed IC @U-net2018</t>
  </si>
  <si>
    <t>โครงการ MANAGEMENT DAY  (Theme New Entrepreneur Creations) เสริมสร้างและพัฒนาแนวคิดเพื่อก้าวเข้ามาเป็นผู้ประกอบการรายใหม่ได้อย่างยั่งยืน</t>
  </si>
  <si>
    <t>โครงการส่งเสริมทักษะทางวิชาการแก่นักศึกษาสาขาวิชาการเงิน</t>
  </si>
  <si>
    <t>โครงการบริการวิชาการยื่นแบบภาษีเงินได้บุคคลธรรมดา (ภ.ง.ด.90 และภ.ง.ด.91)</t>
  </si>
  <si>
    <t>โครงการสอบมาตรฐานวิชาชีพไอที (ITPE) กิจกรรมรับประกาศนียบัตร ประจำปี 2561</t>
  </si>
  <si>
    <t>โครงการอบรมเชิงปฏิบัติการ “การฝึกทักษะการสกัดดีเอ็นเอจากเห็ดและการใช้ลายพิมพ์ดีเอ็นเอจำแนกความหลากหลายทางพันธุกรรมสำหรับนักเรียนระดับมัธยมศึกษาตอนปลาย”</t>
  </si>
  <si>
    <t>โครงการถ่ายทอดเทคโนโลยีนวัตกรรมการเพาะเลี้ยงและการพัฒนาผลิตภัณฑ์จากเห็ดถั่งเช่าสีทอง</t>
  </si>
  <si>
    <t>โครงการอบรมการใช้พลังงานแสงอาทิตย์ แบตเตอรี่ และรถยนต์ไฟฟ้า</t>
  </si>
  <si>
    <t>โครงการบริการวิชาการและถ่ายทอดเทคโนโลยีสู่สถานประกอบการและสังคม  เรื่องรากฐานระบบไฮดรอลิกอุตสาหกรรมและบำรุงรักษา</t>
  </si>
  <si>
    <t>โครงการพัฒนาทักษะวิชาชีพด้านการออกแบบนิเทศศิลป์</t>
  </si>
  <si>
    <t>กองพัฒนานักศึกษา</t>
  </si>
  <si>
    <t>สถาบันวิจัยและพัฒนา</t>
  </si>
  <si>
    <t>โครงการพัฒนาศักยภาพด้านวิชาการสำหรับคณาจารย์และเจ้าหน้าที่สาขาสัตวศาสตร์ ประจำปีงบประมาณ 2562</t>
  </si>
  <si>
    <t>โครงการพัฒนานักศึกษาเพื่อเตรียมความพร้อมสู่การประกอบอาชีพ</t>
  </si>
  <si>
    <t>โครงการการประกวดการนำเสนอโครงการโปรแกรมวิชาพืชศาสตร์</t>
  </si>
  <si>
    <t>โครงการพัฒนาศักยภาพด้านเครื่องจักรกลเกษตร สำหรับนักศึกษา อาจารย์และเจ้าหน้าที่ สาขาวิชาเครื่องจักรกลเกษตร ประจำปีการศึกษา 2561</t>
  </si>
  <si>
    <t>โครงการอบรมการเลี้ยงและการจัดการแพะ</t>
  </si>
  <si>
    <t>โครงการอบรมเชิงปฏิบัติการการผลิตอาหาร TMR เพื่อการเลี้ยงโคคุณภาพ</t>
  </si>
  <si>
    <t>โครงการเตรียมความพร้อมในการเข้าสู่การรับรองมาตรฐานเกษตรอินทรีย์แบบมีส่วนร่วม</t>
  </si>
  <si>
    <t>โครการการผลิตโคขุน</t>
  </si>
  <si>
    <t>ผลผลิต : ผลงานทำนุบำรุงศิลปวัฒนธรรม</t>
  </si>
  <si>
    <t>โครงการสืบสานวัฒนธรรมไทยรับชวัญนักศึกษาใหม่ รวมใจน้องพี่ภูมิทัศน์ครั้งที่7</t>
  </si>
  <si>
    <t>โครงการเสริมสร้างคุณธรรมจริยธรรม สวดมนต์ ทำความดี ต้อนรับปีใหม่สาขาเทคโนโลยีคอมพิวเตอร์</t>
  </si>
  <si>
    <t>โครงการฝึกอบรมด้านคุณธรรมจริยธรรมและร่วมอนุรักษ์ประเพณีงานเทศก์มหาชาติ</t>
  </si>
  <si>
    <t>โครงการบริการวิชาการสู่ชุมชน</t>
  </si>
  <si>
    <t>โครงการพิธีมอบใบประกาศนียบัตรแก่ผู้สำเร็จการศึกษาระดับประกาศนียบัตรวิชาชีพชั้นสูง</t>
  </si>
  <si>
    <t>นครราชสีมา</t>
  </si>
  <si>
    <t>จำนวนโครงการ</t>
  </si>
  <si>
    <t>วิทยาเขตสุรินทร์</t>
  </si>
  <si>
    <t>วิทยาเขตขอนแก่น</t>
  </si>
  <si>
    <t>วิทยาเขตสกลนคร</t>
  </si>
  <si>
    <t>โครงการเสริมสร้างประสบการณ์ในสถานประกอบการ ด้านการผลิตเบียร์โฮมเมท</t>
  </si>
  <si>
    <t>โครงการจัดทรรรศการผลงานนักศึกษาปี 4 โปรแกรมวิชาสิ่งทอ และการออกแบบ ประจำปีการศึกษา 2561</t>
  </si>
  <si>
    <t>โครงการส่งเสริมและสนับสนุนการจัดทำผลงานทางวิชาการ สำหรับบุคลากรสายวิชาการและสายสนับสนุน</t>
  </si>
  <si>
    <t>หน่วย : บาท</t>
  </si>
  <si>
    <t>งบประมาณ</t>
  </si>
  <si>
    <t xml:space="preserve">ผู้สำเร็จการศึกษาด้านสังคมศาสตร์  </t>
  </si>
  <si>
    <t xml:space="preserve">ผู้สำเร็จการศึกษาด้านวิทยาศาสตร์และเทคโนโลยี </t>
  </si>
  <si>
    <t>ผลงานการให้บริการวิชาการ</t>
  </si>
  <si>
    <t>ผลงานทำนุบำรุงศิลปวัฒนธรรม</t>
  </si>
  <si>
    <t>รวม</t>
  </si>
  <si>
    <t>โครงการอีสานอุตสาหกรรมแฟร์ ครั้งที่ 4</t>
  </si>
  <si>
    <t>โครงการประชุมสัมมนาเชิงปฏิบัติการอบรมไทยไมส์เตอร์</t>
  </si>
  <si>
    <t>โครงการการอบรมสัมมนา เรื่อง เทคนิคการนำเสนอและการตีพิมพ์บทความวิจัยสู่ระดับนานาชาติ</t>
  </si>
  <si>
    <t>โครงการทำนุบำรุงศิลปวัฒนธรรมโดยใช้แนวคิด 7ส</t>
  </si>
  <si>
    <t>โครงการสืบสานวัฒนธรรมรดน้ำดำหัวอาจารย์อาวุโสเนื่อในวันสงกรานต์ ปี 2562</t>
  </si>
  <si>
    <t xml:space="preserve">ระหว่าง วันที่ 1 ตุลาคม 2561 ถึง วันที่ 30 เมษายน 2562  </t>
  </si>
  <si>
    <t>สรุปแผนปฎิบัติการ (ฉบับปรับปรุง) ประจำปีงบประมาณ พ.ศ.2562</t>
  </si>
  <si>
    <t>มหาวิทยาลัยเทคโนโลยีราชมงคลอีสาน</t>
  </si>
  <si>
    <t>คิดเป็นร้อยละ</t>
  </si>
  <si>
    <t>ผลผลิต</t>
  </si>
  <si>
    <t>หน่วยงาน</t>
  </si>
  <si>
    <t>การประชุมคณะกรรมการบริหารมหาวิทยาลัยเทคโนโลยีราชมงคลอีสาน</t>
  </si>
  <si>
    <t>กระทรวงศึกษาธิการ</t>
  </si>
  <si>
    <t>งานนโยบายและแผนยุทธศาสตร์</t>
  </si>
  <si>
    <t>สารบัญ</t>
  </si>
  <si>
    <t>หน้า</t>
  </si>
  <si>
    <t>บทนำ</t>
  </si>
  <si>
    <t>1 - 2</t>
  </si>
  <si>
    <t>ข้อมูลพื้นฐาน</t>
  </si>
  <si>
    <t>3 - 18</t>
  </si>
  <si>
    <t>19</t>
  </si>
  <si>
    <t xml:space="preserve">ความเชื่อมโยงฯ ด้านการท่องเที่ยวของสถาบันอุดมศึกษาของรัฐในกำกับสำนักงานคณะกรรมการการอุดมศึกษา </t>
  </si>
  <si>
    <t>20</t>
  </si>
  <si>
    <t xml:space="preserve">              มหาวิทยาลัยเทคโนโลยีราชมงคลอีสาน เป็นส่วนราชการที่ดำเนินงานตามนโยบายของรัฐบาลภายใต้ประเด็นยุทธศาสตร์ 4 ประเด็นดังนี้</t>
  </si>
  <si>
    <t>ประเด็นยุทธศาสตร์ที่ 1  ผลิตและพัฒนาบัณฑิตนักปฏิบัติที่สอดคล้องกับยุทธศาสตร์ชาติ</t>
  </si>
  <si>
    <t>เป้าประสงค์ 1.1 คุณลักษณะบัณฑิตของมหาวิทยาลัยที่สามารถตอบสนอง 10 อุตสาหกรรมเป้าหมายของประเทศ</t>
  </si>
  <si>
    <t>เป้าประสงค์ 1.2 นวัตกรรมการศึกษาที่สร้างบัณฑิตตามคุณลักษณะบัณฑิตของมหาวิทยาลัย</t>
  </si>
  <si>
    <t>เป้าประสงค์ 1.3 ระบบ กลไก และ กระบวนการที่ส่งเสริมและสนับสนุนการสร้างนวัตกรรมการศึกษา</t>
  </si>
  <si>
    <t xml:space="preserve">เป้าประสงค์ 1.4 ทรัพยากรที่สนับสนุนการสร้างบัณฑิตนักปฏิบัติ และสนับสนุนการสร้างนวัตกรรมการศึกษา  </t>
  </si>
  <si>
    <t>ประเด็นยุทธศาสตร์ที่ 2  สร้างความเข้มแข็งของงานวิจัย พัฒนา และการต่อยอดสู่นวัตกรรมอย่างมีประสิทธิภาพ</t>
  </si>
  <si>
    <t xml:space="preserve">เป้าประสงค์ 2.1 งานวิจัย งานสร้างสรรค์ นวัตกรรม ที่มีคุณภาพ มีการขยายตัวอย่างต่อเนื่อง และได้รับการยอมรับ                  </t>
  </si>
  <si>
    <t xml:space="preserve"> ในระดับนานาชาติ</t>
  </si>
  <si>
    <t xml:space="preserve">เป้าประสงค์ 2.2 งานวิจัย งานสร้างสรรค์ นวัตกรรม มีศักยภาพสามารถตอบโจทย์การพัฒนา10 อุตสาหกรรม                        </t>
  </si>
  <si>
    <t>เป้าหมายของไทย</t>
  </si>
  <si>
    <t>เป้าประสงค์ 2.3 ระบบ กลไก และ กระบวนการ ที่ส่งเสริมและสนับสนุน งานวิจัย งานสร้างสรรค์  นวัตกรรม</t>
  </si>
  <si>
    <t>เป้าประสงค์ 2.4 ทรัพยากรที่สนับสนุนการสร้างสรรค์งานวิจัย งานสร้างสรรค์ นวัตกรรม และพัฒนาวิสาหกิจ</t>
  </si>
  <si>
    <t>ขนาดกลางและขนาดย่อม</t>
  </si>
  <si>
    <t xml:space="preserve">                     </t>
  </si>
  <si>
    <t>ประเด็นยุทธศาสตร์ที่ 3  เสริมสร้างชุมชนนวัตกรรม (Communities of Innovation) เพื่อยกระดับคุณภาพชีวิตและรายได้ของชุมชนในพื้นที่</t>
  </si>
  <si>
    <t>เป้าประสงค์ 3.1 ชุมชนต้นแบบในด้านการสร้างหรือการใช้นวัตกรรม/บริการวิชาการด้วยวิทยาศาสตร์เทคโนโลยี</t>
  </si>
  <si>
    <t>และนวัตกรรมเพื่อเสริมสร้างความเข้มแข็งของชุมชนและสังคมอย่างยั่งยืน</t>
  </si>
  <si>
    <t>เป้าประสงค์ 3.2 ผู้รับบริการมีความพึงพอใจต่อการบริการวิชาการและการถ่ายทอดนวัตกรรมของมหาวิทยาลัย</t>
  </si>
  <si>
    <t>เป้าประสงค์ 3.3 ระบบ กลไก และ กระบวนการ ที่ส่งเสริมและสนับสนุน การนำนวัตกรรมสู่ชุมชน สังคม นานาชาติ</t>
  </si>
  <si>
    <t>เป้าประสงค์ 3.4 บุคลากรสามารถถ่ายทอดองค์ความรู้และนวัตกรรม สู่ชุมชน สังคม นานาชาติ</t>
  </si>
  <si>
    <t>ประเด็นยุทธศาสตร์ที่ 4  ปฏิรูประบบบริหารจัดการมหาวิทยาลัยไปสู่ความเป็นเลิศในยุคดิจิทัล</t>
  </si>
  <si>
    <t xml:space="preserve">เป้าประสงค์ 4.1 การพัฒนาคุณภาพการศึกษาเพื่อการดำเนินการที่เป็นเลิศ/การบริหารจัดการงบประมาณและ </t>
  </si>
  <si>
    <t xml:space="preserve">                     ทรัพย์สินให้เกิดประโยชน์สูงสุด</t>
  </si>
  <si>
    <t xml:space="preserve">เป้าประสงค์ 4.2 ผู้รับบริการและผู้มีส่วนได้ส่วนเสีย มีความเชื่อมั่นและความพึงพอใจต่อระบบ </t>
  </si>
  <si>
    <t xml:space="preserve">                     คุณภาพการบริหารจัดการของมหาวิทยาลัย</t>
  </si>
  <si>
    <t>เป้าประสงค์ 4.3 ระบบ กลไก และ กระบวนการ ที่ส่งเสริม และสนับสนุนการปฏิรูปการบริหารจัดการเพื่อขับเคลื่อน</t>
  </si>
  <si>
    <t xml:space="preserve">                    ยุทธศาสตร์ของมหาวิทยาลัย</t>
  </si>
  <si>
    <t xml:space="preserve">เป้าประสงค์ 4.4 ทรัพยากรมนุษย์และระบบเทคโนโลยีสารสนเทศได้รับการพัฒนาเพื่อปฏิรูปองค์กรสู่ยุคดิจิทัล </t>
  </si>
  <si>
    <t xml:space="preserve">                     และขับเคลื่อนคลัสเตอร์ของมหาวิทยาลัย</t>
  </si>
  <si>
    <t xml:space="preserve">               สาระสำคัญของแผนปฏิบัติการ มีเนื้อหาที่สำคัญ 3 ส่วน ส่วนที่ 1 ว่าด้วยบทนำ ประเด็นยุทธศาสตร์ เป้าประส่งค์ </t>
  </si>
  <si>
    <t>วิสัยทัศ พันธกิจ และกลยุทธ ส่วนที่สองว่าด้วยข้อมูลพื้นฐานและโครงสร้างของมหาวิทยาลัยเทคโนโลยีราชมงคลอีสาน และส่วนที่สาม</t>
  </si>
  <si>
    <t>เป็นสาระสำคัฐของแผนปฏิบัติการประจำปีงบประมาณ พ.ศ. 2561 ของมหาวิทยาลัยเทคโนโลยีราชมงคลอีสาน ที่แสดงให้เห็นถึง</t>
  </si>
  <si>
    <t>แผนการดำเนินงาน และการใช้จ่ายงบประมาณระหว่างวันที่ 1 ตุลาคม พ.ศ. 2561 ถึงวันที่ 30 กันยายน พ.ศ. 2562 โดยแยกออกเป็น</t>
  </si>
  <si>
    <t xml:space="preserve"> 6 ผลผลิต งานบริหารสินทรัพย์ และ 6 โครงการ ดังนี้</t>
  </si>
  <si>
    <t>ผลผลิต :</t>
  </si>
  <si>
    <t>ผู้สำเร็จการศึกาด้านสังคมศาสตร์</t>
  </si>
  <si>
    <t>ผู้สำเร็จการศึกษาด้านวิทยาศาสตร์และเทคโนโลยี</t>
  </si>
  <si>
    <t>ผลงานวิจัยเพื่อถ่ายทอดเทคโนโลยี</t>
  </si>
  <si>
    <t>ผลงานวิจัยเพื่อสร้างองค์ความรู้</t>
  </si>
  <si>
    <t xml:space="preserve"> </t>
  </si>
  <si>
    <t>งานบริหารสินทรัพย์</t>
  </si>
  <si>
    <t>โครงการ :</t>
  </si>
  <si>
    <t>อนุรักษ์พันธุกรรมพืชอันเนื่องมาจากพระราชดำริสมเด็จพระเทพรัตนราชสุดาฯ สยามบรมราชกุมารี</t>
  </si>
  <si>
    <t xml:space="preserve">พัฒนาศักยภาพบุคลากรด้านการท่องเที่ยว </t>
  </si>
  <si>
    <t>พัฒนาและผลิตกำลังคนของประเทศ เพื่อรองรับนโยบาย Thailand 4.0</t>
  </si>
  <si>
    <t>วิจัยและนวัตกรรมเพื่อสร้างความมั่งคั่งทางเศรษฐกิจ</t>
  </si>
  <si>
    <t>วิจัยและนวัตกรรมเพื่อการพัฒนาสังคมและสิ่งแวดล้อม</t>
  </si>
  <si>
    <t>การวิจัยและนวัตกรรมเพื่อการสร้างความรู้พื้นฐานของประเทศ</t>
  </si>
  <si>
    <t>กรอบการวางแผนยุทธศาสตร์มหาวิทยาลัยเทคโนโลยีราชมงคลอีสาน</t>
  </si>
  <si>
    <t>แผนยุทธศาสตร์การพัฒนามหาวิทยาลัยเทคโนโลยีราชมงคลอีสาน</t>
  </si>
  <si>
    <t>ฉบับที่ 3 ระยะ 5 ปี (พ.ศ.2560 - พ.ศ.2564)</t>
  </si>
  <si>
    <t>การเชื่อมโยงประเด็นยุทธศาสตร์ในระดับประเทศ  กระทรวงศึกษาธิการ และมหาวิทยาลัยเทคโนโลยีราชมงคลอีสาน (4 ผลผลิต และวิจัยฯ)</t>
  </si>
  <si>
    <r>
      <t xml:space="preserve">ความเชื่อมโยงฯ </t>
    </r>
    <r>
      <rPr>
        <b/>
        <u/>
        <sz val="16"/>
        <rFont val="TH SarabunPSK"/>
        <family val="2"/>
      </rPr>
      <t>ด้านการท่องเที่ยว</t>
    </r>
    <r>
      <rPr>
        <b/>
        <sz val="16"/>
        <rFont val="TH SarabunPSK"/>
        <family val="2"/>
      </rPr>
      <t xml:space="preserve">ของสถาบันอุดมศึกษาของรัฐในกำกับสำนักงานคณะกรรมการการอุดมศึกษา </t>
    </r>
  </si>
  <si>
    <t>นโยบายรัฐบาล</t>
  </si>
  <si>
    <t>6.การเพิ่มศักยภาพทางเศรษฐกิจของประเทศ</t>
  </si>
  <si>
    <t>3.4.2 เสริมสร้างบทบาทของสถาบันครอบครัวร่วมกับสถาบันทางศาสนา</t>
  </si>
  <si>
    <t>นโยบาย 6.6 ชักจูงให้นักท่องเที่ยวต่างชาติเข้ามาเที่ยวในประเทศไทย โดยพิจารณามาตรการลดผลกระทบจากการประกาศใช้กฎอัยการศึกในบางพื้นที่ ที่มีต่อการท่องเที่ยวในโอกาสแรกที่จะทำได้ และสร้างสิ่งจูงใจและสิ่งอำนวยความสะดวกที่เกื้อกูลต่อบรรยากาศการท่องเที่ยว ส่งเสริมการท่องเที่ยวที่ครอบคลุมแหล่งท่องเที่ยว อันมีลักษณะโดดเด่นร่วมกัน หรือจัดเป็นกลุ่มได้ เช่นกลุ่มธรรมชาติ ประวัติศาสตร์ ศิลปวัฒนธรรม ภูมิปัญญาท้องถิ่น และสุขภาพ เช่นน้ำพุร้อนธรรมชาติ ทั้งจะให้เชื่อมโยงกับผลิตภัณฑ์ที่พัฒนาจากวิถีชุมชน รวมทั้งพัฒนาแหล่งท่องเที่ยวในประเทศ ทั้งที่เป็นแหล่งท่องเที่ยวเดิม และแหล่งท่องเที่ยวใหม่ โดยเน้นการให้ความรู้ และเพิ่มมาตรฐานความปลอดภัยในชีวิตและทรัพย์สิน การควบคุมสินค้าและบริการให้มีคุณภาพ ราคาเป็นธรรม ตลอดจนการอำนวยความสะดวกในด้านต่าง ๆ แก่นักท่องเที่ยว</t>
  </si>
  <si>
    <t xml:space="preserve"> สถาบันการศึกษา และสถาบันทางสังคมอื่นๆ ในการปลูกฝังค่านิยมและ</t>
  </si>
  <si>
    <t>จิตสำนึกที่ดีและการเฝ้าระวังทางวัฒนธรรมที่มีผลกระทบต่อการเบี่ยงเบน</t>
  </si>
  <si>
    <t>ประเด็นนโยบายย่อย</t>
  </si>
  <si>
    <t>พฤติกรรมของเด็กและเยาวชน รวมทั้งสนับสนุนการผลิตสื่อสร้างสรรค์</t>
  </si>
  <si>
    <t>กลยุทธ์/วิธีดำเนินการ</t>
  </si>
  <si>
    <t>สร้างกระแสเชิงบวกให้แก่สังคม และเปิดพื้นที่สาธารณะที่ดีให้แก่เด็กและ</t>
  </si>
  <si>
    <t>ยุทธศาสตร์การจัดสรรงบฯ</t>
  </si>
  <si>
    <t>2. การสร้างความสามารถในการแข่งขันของประเทศ</t>
  </si>
  <si>
    <t>แผนงาน(แผนงบประมาณ)</t>
  </si>
  <si>
    <t>3.4 การส่งเสริมและพัฒนาศาสนา ศิลปะและวัฒนธรรม</t>
  </si>
  <si>
    <t>แผนงานบูรณาการ 2.8 : การสร้างรายได้จากการท่องเที่ยวและบริการ</t>
  </si>
  <si>
    <t>เป้าหมายเชิงยุทธศาสตร์</t>
  </si>
  <si>
    <t xml:space="preserve"> - สังคมและคนไทยมีคุณธรรมจริยธรรมและค่านิยมที่ดีงาม</t>
  </si>
  <si>
    <t>2.8(2) ประเทศไทยมีขีดความสามารถในการแข่งขันด้านการท่องเที่ยวระดับสูงขึ้น</t>
  </si>
  <si>
    <t>(เป้าประสงค์เชิงยุทธศาสตร์)</t>
  </si>
  <si>
    <t>นโยบายการจัดสรร</t>
  </si>
  <si>
    <t>3.4.6 ปลูกจิตสำนึกและกระตุ้นให้คนในชุมชนท้องถิ่นเกิดความตระหนัก มีความตื่นตัว และเข้ามามีส่วนร่วมในการฟื้นฟู เผยแพร่ และสืบสานภูมิปัญญาท้องถิ่น และคุณค่าความหลากหลายของศิลปะและวัฒนธรรมไทย ทั้งที่เป็นวิถีชีวิต ค่านิยมที่ดีงาม และความเป็นไทย</t>
  </si>
  <si>
    <t>2.8.3 พัฒนา ยกระดับสินค้า บริการ ปัจจัยสนับสนุน และธุรกิจเกี่ยวเนื่องกับการท่องเที่ยว ให้มีคุณภาพ ได้มาตรฐาน รวมทั้งสร้างความเชื่อมั่นและความปลอดภัยให้นักท่องเที่ยว</t>
  </si>
  <si>
    <t>(แนวทางการจัดสรร</t>
  </si>
  <si>
    <t>งบประมาณ)</t>
  </si>
  <si>
    <t>ประชาชนได้รับความรู้ ความเข้าใจ และ</t>
  </si>
  <si>
    <t>1.ประชาชนได้รับการศึกษา และการเรียนรู้ตลอดชีวิตที่มีมาตรฐาน คุณภาพสอดคล้องกับความต้องการของประเทศ</t>
  </si>
  <si>
    <t>เป้าหมายให้บริการกระทรวง</t>
  </si>
  <si>
    <t>เห็นความสำคัญของศิลปวัฒนธรรมไทย</t>
  </si>
  <si>
    <t xml:space="preserve"> ยุทธศาสตร์กระทรวง</t>
  </si>
  <si>
    <t>การปลูกจิตสำนึกและกระตุ้นให้เกิดการทำนุบำรุงศิลปวัฒนธรรมไทย</t>
  </si>
  <si>
    <t>ผลิตและพัฒนากำลังคนให้สอดคล้องกับความต้องการ และรองรับการพัฒนาประเทศ</t>
  </si>
  <si>
    <t>เป้าหมายการให้บริการ</t>
  </si>
  <si>
    <t>ปลูกฝังค่านิยมให้นักศึกษาและชุมชน</t>
  </si>
  <si>
    <t>ประเทศไทยมีขีดความสามารถในการแข่งขันด้านการท่องเที่ยว ระดับสูงขึ้น</t>
  </si>
  <si>
    <t>ในการอนุรักษ์ ทำนุบำรุงศิลปวัฒนธรรมไทย</t>
  </si>
  <si>
    <t>กลยุทธ์หน่วยงาน</t>
  </si>
  <si>
    <t>เพื่อถ่ายทอดสู่สังคม</t>
  </si>
  <si>
    <t>พัฒนานักศึกษา บุคลากร และชุมชน ให้มีทักษะ ความรู้ และความเข้าใจทางด้านภาษา และศิลปวัฒนธรรมของแหล่งท่องเที่ยวเพิ่มขึ้น</t>
  </si>
  <si>
    <t>โครงการ</t>
  </si>
  <si>
    <t>พัฒนาศักยภาพบุคลากรด้านการท่องเที่ยว</t>
  </si>
  <si>
    <t>กิจกรรม:ส่งเสริมและสนับสนุนการจัดการเรียนการสอนด้านการท่องเที่ยว</t>
  </si>
  <si>
    <t>ส่งเสริมและทำนุบำรุงศิลปวัฒนธรรมไทย</t>
  </si>
  <si>
    <t>แผนปฎิบัติการ (ฉบับปรับปรุง) ประจำปีงบประมาณ พ.ศ.2562</t>
  </si>
  <si>
    <t>มหาวิทยาลัยเทคโนโลยีราชมงคลอีสาน วิทยาเขตสุรินทร์</t>
  </si>
  <si>
    <t xml:space="preserve">  </t>
  </si>
  <si>
    <t>มหาวิทยาลัยเทคโนโลยีราชมงคลอีสาน ระหว่าง วันที่ 1 ตุลาคม 2561 ถึง วันที่ 30 เมษายน 2562</t>
  </si>
  <si>
    <t>ระหว่าง วันที่ 1 ตุลาคม 2561 ถึง วันที่ 30 เมษายน 2562</t>
  </si>
  <si>
    <t xml:space="preserve">              ตามที่คณะรัฐมนตรี ได้อนุมัติงบประมาณรายจ่ายประจำปีงบประมาณ พ.ศ. 2562 และสภามหาวิทยาลัยเทคโนโลยี   ราชมงคลอีสาน ได้อนุมัติงบประมาณรายได้ประจำปีงบประมาณ พ.ศ.2562 นั้น มหาวิทยาลัยฯ จึงได้จัดทำแผนปฎิบัติการ        (ฉบับปรับปรุง) ประจำปีงบประมาณ พ.ศ.2562 มหาวิทยาลัยเทคโนโลยีราชมงคลอีสาน ระหว่างวันที่ 1 ตุลาคม 2561 ถึง 30 เมษายน 2562 ซึ่งได้แสดงให้เห็นถึงการดำเนินงาน ของมหาวิทยาลัยเทคโนโลยีราชมงคลอีสาน ว่าด้วยการมุ่งเน้นไปสู่จุดหมายปลายทางได้ สามารถขับเคลื่อนไปสู่สิ่งที่ต้องการดังกล่าวนั้นได้ด้วยวิธีอย่างไร วัดความก้าวหน้าและความสำเร็จจากอะไร และมีหน่วยงานใดบ้างเข้ามาเกี่ยวข้องในฐานะเป็นเจ้าภาพ ผู้รับผิดชอบ ซึ่งในแผนปฏิบัติการ ได้มีการกำหนดยุทธศาสตร์การจัดสรรแผนงาน เป้าประสงค์เชิงยุทธศาสตร์ เป้าหมายการให้บริการกระทรวง เป้าหมายการให้บริการหน่วยงาน หน่วยงานที่รับผิดชอบ กรอบงบประมาณ และกรอบระยะเวลา ไว้อย่างชัดเจน</t>
  </si>
  <si>
    <t>กองกลาง</t>
  </si>
  <si>
    <t>ศูนย์วิจัยและถ่ายทอดเทคโนโลยีทุ่งกุลาร้องไห้</t>
  </si>
  <si>
    <t>คลัสเตอร์</t>
  </si>
  <si>
    <t>โครงการตามภารกิจประจำ</t>
  </si>
  <si>
    <t>Commonality  /Hands on</t>
  </si>
  <si>
    <t>Commonality /Hands on</t>
  </si>
  <si>
    <t>Agriulture /เกษตรอินทรีย์</t>
  </si>
  <si>
    <t>Commonality/SME</t>
  </si>
  <si>
    <t>Commonality/Hands on</t>
  </si>
  <si>
    <t>Commonality/Green University</t>
  </si>
  <si>
    <t>Agriclure/การบริหารจัดการน้ำ</t>
  </si>
  <si>
    <t>Digital Economy</t>
  </si>
  <si>
    <t>มหาวิทยาลัยเทคโนโลยีราชมงคลอีสาน วิทยาเขคสุรินทร์</t>
  </si>
  <si>
    <t>สำนักงานผู้อำนวยการ วิทยาเขตขอนแก่น</t>
  </si>
  <si>
    <t>สำนักงานผู้อำนวยการ</t>
  </si>
  <si>
    <t>คณะเทคโนโลยีการจัดการ</t>
  </si>
  <si>
    <t>คณะเกษตรศาสตร์และเทคโนโลยี</t>
  </si>
  <si>
    <t>Logistic/Tourism/การท่องเที่ยว</t>
  </si>
  <si>
    <t>Logistic/Tourism/อากาศยาน</t>
  </si>
  <si>
    <t>Logistic/Tourism/ระบบขนส่งทางราง</t>
  </si>
  <si>
    <t>Agriculture/การเกษตรนอกฤดูเพาะปลูก</t>
  </si>
  <si>
    <t>Commonality/Digital Economy</t>
  </si>
  <si>
    <t>Agriculture/เกษตรอินทรีย์</t>
  </si>
  <si>
    <t>ความเชื่อมโยงคลัสเตอร์</t>
  </si>
  <si>
    <t xml:space="preserve">การเชื่อมโยงประเด็นยุทธศาสตร์ในระดับประเทศ กระทรวงศึกษาธิการ </t>
  </si>
  <si>
    <t>และมหาวิทยาลัยเทคโนโลยีราชมงคลอีสาน (4 ผลผลิต และวิจัยฯ)</t>
  </si>
  <si>
    <t>วันที่ 2 กรกฏาคม พ.ศ. 2562</t>
  </si>
  <si>
    <t>รวมโครงการ</t>
  </si>
  <si>
    <t>รวมงบประมาณ</t>
  </si>
  <si>
    <t>จำนวน</t>
  </si>
  <si>
    <t>ร้อยละ</t>
  </si>
  <si>
    <t xml:space="preserve">พ.ศ. 2562  </t>
  </si>
  <si>
    <t>21 - 24</t>
  </si>
  <si>
    <t>25 - 32</t>
  </si>
  <si>
    <t>33 - 36</t>
  </si>
  <si>
    <t>37 - 38</t>
  </si>
  <si>
    <t>ครั้งที่ 8/2562</t>
  </si>
  <si>
    <t>แผนปฎิบัติการ ฉบับปรับปรุง ระหว่าง วันที่ 1 ตุลาคม 2561 ถึง วันที่ 31 พฤษภาคม 2562  ประจำปีงบประมาณ พ.ศ.2562
มหาวิทยาลัยเทคโนโลยีราชมงคลอีสาน วิทยาเขตสกลนคร</t>
  </si>
  <si>
    <t>พ.ศ. 2562</t>
  </si>
  <si>
    <t>มหาวิทยาลัยเทคโนโลยีราชมงคลอีสาน วิทยาเขตสกลนคร รายไตรมาส</t>
  </si>
  <si>
    <t>มหาวิทยาลัยเทคโนโลยีราชมงคลอีสาน วิทยาเขตสกลนคร</t>
  </si>
  <si>
    <t>มหาวิทยาลัยเทคโนโลยีราชมงคลอีสาน วิทยาเขตสกลนคร  รายไตรมาส</t>
  </si>
  <si>
    <t>สำนักงานวิทยาเขตสกลนคร</t>
  </si>
  <si>
    <t>โครงการประชาสัมพันธ์มหาวิทยาลัยเทคโนโลยีราชมงคลอีสาน วิทยาเขตสกลนคร</t>
  </si>
  <si>
    <t>โครงการแข่งขันกีฬามหาวิทยาลัยเทคโนโลยีราชมงคลอีสาน 4 วิทยาเขต</t>
  </si>
  <si>
    <t>โครงการเสริมสร้างวัฒนธรรมและความสามัคคีแก่บุคลากรวิทยาเขตสกลนคร</t>
  </si>
  <si>
    <t>โครงการสัมมนาสินค้าอัตลักษณ์และจัดนิทรรศการไทยนิยมยั่งยืนกลุ่มจังหวัดภาคตะวันออกเฉียงเหนือตอนบน 2 (สกลนคร นครพนม มุกดาหาร)</t>
  </si>
  <si>
    <t>โครงการประเมินสถาบันการศึกษาจากสภาวิชาชีพการแพทย์แผนไทย</t>
  </si>
  <si>
    <t>โครงการจัดนิทรรศการงานมหกรรมสมุนไพรแห่งชาติ ครั้งที่ 16</t>
  </si>
  <si>
    <t>6-8 มี.ค. 2562</t>
  </si>
  <si>
    <t>โครงการอบรมสัมมนาเชิงปฏิบัติการ "การพัฒนาบุคลากรสายวิชาการเพื่อเข้าสู่ตำแหน่งทางวิชาการตามหลักเกณฑ์ใหม่"</t>
  </si>
  <si>
    <t>29 เม.ย. 2562</t>
  </si>
  <si>
    <t xml:space="preserve">โครงการประชุมเชิงปฏิบัติการความร่วมมือทางวิชาการกับสถาบันวิจัยและพัฒนาพื้นที่ราบสูง (องค์การมหาชน) </t>
  </si>
  <si>
    <t>19-21 มิ.ย.2562</t>
  </si>
  <si>
    <t>โครงการประชุมเชิงปฏิบัติการทางวิชาการกับบริษัทไทยเบฟเวอเรจ จำกัด (มหาชน)</t>
  </si>
  <si>
    <t>15 มิ.ย.2562</t>
  </si>
  <si>
    <t>โครงการ "ชุมชนนักปฏิบัติ (Community of Practices : COP)</t>
  </si>
  <si>
    <t>โครงการสืบสานประเพณีรดน้ำดำหัว (วันสงกรานต์)</t>
  </si>
  <si>
    <t>โครงการทำนุบำรุงศิลปวัฒนธรรมพื้นบ้าน "รำวงการกุศล"</t>
  </si>
  <si>
    <t>ไม่ใช่งบประมาณ จัด 8 ก.พ.2562</t>
  </si>
  <si>
    <t>โครงการจัดทำแผนยุทธศาสตร์โรงพยาบาลการแพทย์แผนไทยสกลนคร</t>
  </si>
  <si>
    <t>ไม่ใช่งบประมาณ จัด ก.พ.-ก.ย.2562</t>
  </si>
  <si>
    <t>โครงการปัจฉิมนิเทศนักศึกษากองทุนเงินให้กู้ยืมเพื่อการศึกษา ประจำปีการศึกษา 2561</t>
  </si>
  <si>
    <t>ไม่ใช่งบประมาณ จัด 29 มี.ค.2562</t>
  </si>
  <si>
    <t>โครงการประชุมสัมมนา แลกเปลี่ยนเรียนรุ้ และสร้างความร่วมมือด้านการผลิตกัญชาเพื่อใช้ทางการแพทย์</t>
  </si>
  <si>
    <t>7-8 มิ.ย.2562</t>
  </si>
  <si>
    <t>โครงการปัจฉิมนิเทศนักศึกษาใหม่ ประจำปีการศึกษา 2561</t>
  </si>
  <si>
    <t>โครงการปฐมนิเทศนักศึกษาใหม่</t>
  </si>
  <si>
    <t>คณะอุตสาหกรรมและเทคโนโลยี</t>
  </si>
  <si>
    <t xml:space="preserve">โครงการทบทวนแผนยุทธศาสตร์เพื่อการบูรณาการกับการประกันคุณภาพการศึกษาทั้งระดับอุดมศึกษา และระดับอาชีวศึกษา </t>
  </si>
  <si>
    <t>โครงการอบรมเชิงปฏิบัติการการเขียนโครงการแบบบูรณาการตามแนวทางการเสนอของบประมาณเชิงยุทธศาสตร์</t>
  </si>
  <si>
    <t>โครงการทบทวนแผนยุทธศาสตร์การพัฒนาหน่วยงานโดยการบูรณาการกับการดำเนินงานตามเกณฑ์ EdPEx</t>
  </si>
  <si>
    <t>โครงการสร้างนักบัญชีคุณภาพรุ่นใหม่ (Young &amp; Smart Accounting)</t>
  </si>
  <si>
    <t>โครงการรับรองปริญญา ประกาศนียบัตรวิชาชีพหรือวุฒิบัตรในการประกอบวิชาชีพวิศวกรรมควบคุม หลักสูตรวิศวกรรมศาสตร์ สาขาวิศวกรรมโยธา</t>
  </si>
  <si>
    <t>โครงการรับรองปริญญา ประกาศนียบัตรวิชาชีพหรือวุฒิบัตรในการประกอบวิชาชีพวิศวกรรมควบคุม หลักสูตรวิศวกรรมศาสตร์ สาขาวิศวกรรมอุตสาหการ</t>
  </si>
  <si>
    <t>โครงการเตรียมความพร้อมสำหรับนักศึกษากลุ่มเทียบโอนผลการเรียน</t>
  </si>
  <si>
    <t>โครงการพัฒนาและขอรับรองหลักสูตร</t>
  </si>
  <si>
    <t>โครงการพิธีมอบประกาศนียบัตรวิชาชีพชั้นสูง ปีการศึกษา 2561</t>
  </si>
  <si>
    <t>โครงการรับตรวจประเมินคุณภาพการศึกษาภายใน ระดับหลักสูตร ปีการศึกษา 2561</t>
  </si>
  <si>
    <t>โครงการทบทวนและปรับปรุงการเขียน มคอ.3-มคอ.7 ให้เป็นไปตามกรอบมาตรฐานคุณวุฒิระดับอุดมศึกษาแห่งชาติ พ.ศ.2562</t>
  </si>
  <si>
    <t>โครงการส่งเสริมและพัฒนาบุคลากรสายวิชาการและสายสนับสนุนเพื่อเตรียมความพร้อมในการเปิดภาคเรียนเพื่อสร้างแรงบันดาลใจให้สายวิชาสู่อาจารย์มืออาชีพ (ประชุมเปิดภาคเรียน)</t>
  </si>
  <si>
    <t>คณะทรัพยากรธรรมชาติ</t>
  </si>
  <si>
    <t xml:space="preserve">โครงการอบรมเชิงปฏิบัติการ เรื่อง การจัดทำหลักสูตรตามเกณฑ์มาตรฐานหลักสูตร ระดับปริญญาตรี เกณฑ์มาตรฐานหลักสูตรระดับบัณฑิตศึกษา พ.ศ.2558 และกรอบมาตรฐานหลักสูตรระดับอุดมศึกษาแห่งชาติ พ.ศ. 2552 </t>
  </si>
  <si>
    <t>โครงการอบรมเชิงปฏิบัติการ "การเตรียมความพร้อมในการปรับปรุงหลักสูตรตามรูปแบบการจัดการเรียนการสอนแบบ CDIO"</t>
  </si>
  <si>
    <t xml:space="preserve">โครงการอบรมเชิงปฏิบัติการ เรื่อง เทคนิคการเขียนรายงานปัญหาพิเศษสำหรับนักศึกษา ระดับปริญญาตรี ด้านการแพทย์แผนไทย </t>
  </si>
  <si>
    <t>โครงการจัดแสดงนิทรรศการทางวิชาการคณะทรัพยากรธรรมชาติ</t>
  </si>
  <si>
    <t>สำนักงานผู้อำนวยการ วิทยาเขตสกลนคร</t>
  </si>
  <si>
    <t>39 - 41</t>
  </si>
  <si>
    <t>Food&amp;Health / สุขภาพ</t>
  </si>
  <si>
    <t>Logistic/Tourism/เครื่องจักรกลหนัก</t>
  </si>
  <si>
    <t>Physical grouping/ ครูช่าง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</si>
</sst>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(* #,##0_);_(* \(#,##0\);_(* &quot;-&quot;??_);_(@_)"/>
    <numFmt numFmtId="165" formatCode="[$-10409]#,##0;\-#,##0;&quot;-&quot;"/>
    <numFmt numFmtId="166" formatCode="_-* #,##0.00_-;\-* #,##0.00_-;_-* &quot;-&quot;??_-;_-@_-"/>
  </numFmts>
  <fonts count="83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TH SarabunPSK"/>
      <family val="2"/>
    </font>
    <font>
      <b/>
      <sz val="14"/>
      <color rgb="FF000000"/>
      <name val="TH SarabunPSK"/>
      <family val="2"/>
    </font>
    <font>
      <sz val="14"/>
      <color rgb="FF000000"/>
      <name val="TH SarabunPSK"/>
      <family val="2"/>
    </font>
    <font>
      <b/>
      <sz val="14"/>
      <name val="TH SarabunPSK"/>
      <family val="2"/>
    </font>
    <font>
      <sz val="11"/>
      <color rgb="FF000000"/>
      <name val="Calibri"/>
      <family val="2"/>
      <scheme val="minor"/>
    </font>
    <font>
      <sz val="11"/>
      <color rgb="FF000000"/>
      <name val="TH SarabunPSK"/>
      <family val="2"/>
    </font>
    <font>
      <b/>
      <sz val="14"/>
      <color rgb="FF00B050"/>
      <name val="TH SarabunPSK"/>
      <family val="2"/>
    </font>
    <font>
      <sz val="11"/>
      <name val="TH SarabunPSK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6"/>
      <name val="TH SarabunPSK"/>
      <family val="2"/>
    </font>
    <font>
      <sz val="11"/>
      <color theme="1"/>
      <name val="Calibri"/>
      <family val="2"/>
      <charset val="222"/>
      <scheme val="minor"/>
    </font>
    <font>
      <sz val="20"/>
      <color indexed="8"/>
      <name val="TH SarabunPSK"/>
      <family val="2"/>
    </font>
    <font>
      <b/>
      <sz val="26"/>
      <color indexed="8"/>
      <name val="TH SarabunPSK"/>
      <family val="2"/>
    </font>
    <font>
      <b/>
      <sz val="24"/>
      <color indexed="8"/>
      <name val="TH SarabunPSK"/>
      <family val="2"/>
    </font>
    <font>
      <b/>
      <sz val="22"/>
      <color indexed="8"/>
      <name val="TH SarabunPSK"/>
      <family val="2"/>
    </font>
    <font>
      <b/>
      <sz val="18"/>
      <color indexed="8"/>
      <name val="TH SarabunPSK"/>
      <family val="2"/>
    </font>
    <font>
      <sz val="18"/>
      <color indexed="8"/>
      <name val="TH SarabunPSK"/>
      <family val="2"/>
    </font>
    <font>
      <b/>
      <sz val="16"/>
      <color theme="1"/>
      <name val="TH SarabunPSK"/>
      <family val="2"/>
    </font>
    <font>
      <b/>
      <sz val="14"/>
      <color theme="1"/>
      <name val="TH SarabunPSK"/>
      <family val="2"/>
    </font>
    <font>
      <b/>
      <sz val="16"/>
      <name val="TH SarabunPSK"/>
      <family val="2"/>
    </font>
    <font>
      <b/>
      <u val="double"/>
      <sz val="16"/>
      <name val="TH SarabunPSK"/>
      <family val="2"/>
    </font>
    <font>
      <sz val="16"/>
      <color theme="1"/>
      <name val="TH SarabunPSK"/>
      <family val="2"/>
    </font>
    <font>
      <sz val="12"/>
      <name val="TH SarabunPSK"/>
      <family val="2"/>
    </font>
    <font>
      <b/>
      <sz val="20"/>
      <color theme="1"/>
      <name val="TH SarabunPSK"/>
      <family val="2"/>
    </font>
    <font>
      <b/>
      <sz val="18"/>
      <color theme="1"/>
      <name val="TH SarabunPSK"/>
      <family val="2"/>
    </font>
    <font>
      <sz val="10"/>
      <name val="Arial"/>
      <family val="2"/>
    </font>
    <font>
      <b/>
      <u/>
      <sz val="16"/>
      <name val="TH SarabunPSK"/>
      <family val="2"/>
    </font>
    <font>
      <sz val="10"/>
      <name val="TH SarabunPSK"/>
      <family val="2"/>
    </font>
    <font>
      <sz val="11"/>
      <color indexed="8"/>
      <name val="Calibri"/>
      <family val="2"/>
    </font>
    <font>
      <sz val="11"/>
      <color indexed="8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Tahoma"/>
      <family val="2"/>
      <charset val="222"/>
    </font>
    <font>
      <sz val="14"/>
      <name val="AngsanaUPC"/>
      <family val="1"/>
      <charset val="222"/>
    </font>
    <font>
      <sz val="1"/>
      <color theme="1"/>
      <name val="Calibri"/>
      <family val="2"/>
      <scheme val="minor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8"/>
      <name val="Calibri"/>
      <family val="2"/>
      <charset val="222"/>
    </font>
    <font>
      <sz val="14"/>
      <name val="Cordia New"/>
      <family val="2"/>
    </font>
    <font>
      <sz val="14"/>
      <name val="Angsana New"/>
      <family val="1"/>
    </font>
    <font>
      <sz val="20"/>
      <name val="Angsana  UPC"/>
    </font>
    <font>
      <sz val="1"/>
      <color indexed="8"/>
      <name val="Tahoma"/>
      <family val="2"/>
    </font>
    <font>
      <sz val="11"/>
      <color indexed="8"/>
      <name val="Tahoma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Arial"/>
      <family val="2"/>
    </font>
    <font>
      <sz val="1"/>
      <color theme="0"/>
      <name val="Calibri"/>
      <family val="2"/>
      <scheme val="minor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4"/>
      <color rgb="FF9C0006"/>
      <name val="Calibri"/>
      <family val="2"/>
      <scheme val="minor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"/>
      <color indexed="8"/>
      <name val="Calibri"/>
      <family val="2"/>
    </font>
    <font>
      <b/>
      <sz val="11"/>
      <color indexed="9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63"/>
      <name val="Tahoma"/>
      <family val="2"/>
      <charset val="222"/>
    </font>
    <font>
      <b/>
      <sz val="11"/>
      <color indexed="52"/>
      <name val="Tahoma"/>
      <family val="2"/>
      <charset val="222"/>
    </font>
    <font>
      <sz val="11"/>
      <color indexed="10"/>
      <name val="Tahoma"/>
      <family val="2"/>
      <charset val="222"/>
    </font>
    <font>
      <i/>
      <sz val="11"/>
      <color indexed="23"/>
      <name val="Tahoma"/>
      <family val="2"/>
      <charset val="222"/>
    </font>
    <font>
      <b/>
      <sz val="18"/>
      <color indexed="56"/>
      <name val="Tahoma"/>
      <family val="2"/>
      <charset val="222"/>
    </font>
    <font>
      <sz val="11"/>
      <color indexed="17"/>
      <name val="Tahoma"/>
      <family val="2"/>
      <charset val="222"/>
    </font>
    <font>
      <sz val="12"/>
      <name val="นูลมรผ"/>
      <charset val="129"/>
    </font>
    <font>
      <sz val="11"/>
      <color indexed="62"/>
      <name val="Tahoma"/>
      <family val="2"/>
      <charset val="222"/>
    </font>
    <font>
      <sz val="11"/>
      <color indexed="60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2"/>
      <name val="นูลมรผ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8"/>
      <color theme="1"/>
      <name val="Calibri"/>
      <family val="2"/>
      <scheme val="minor"/>
    </font>
    <font>
      <b/>
      <sz val="18"/>
      <name val="TH SarabunPSK"/>
      <family val="2"/>
    </font>
    <font>
      <sz val="12"/>
      <color rgb="FF000000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rgb="FFFFDEAD"/>
        <bgColor rgb="FFFFDEAD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rgb="FFFFDEAD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</fills>
  <borders count="5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</borders>
  <cellStyleXfs count="3599">
    <xf numFmtId="0" fontId="0" fillId="0" borderId="0"/>
    <xf numFmtId="43" fontId="6" fillId="0" borderId="0" applyFont="0" applyFill="0" applyBorder="0" applyAlignment="0" applyProtection="0"/>
    <xf numFmtId="0" fontId="13" fillId="0" borderId="0"/>
    <xf numFmtId="0" fontId="1" fillId="0" borderId="0"/>
    <xf numFmtId="0" fontId="28" fillId="0" borderId="0"/>
    <xf numFmtId="0" fontId="28" fillId="12" borderId="0" applyNumberFormat="0" applyBorder="0" applyAlignment="0" applyProtection="0"/>
    <xf numFmtId="0" fontId="31" fillId="12" borderId="0" applyNumberFormat="0" applyBorder="0" applyAlignment="0" applyProtection="0"/>
    <xf numFmtId="0" fontId="28" fillId="13" borderId="0" applyNumberFormat="0" applyBorder="0" applyAlignment="0" applyProtection="0"/>
    <xf numFmtId="0" fontId="31" fillId="13" borderId="0" applyNumberFormat="0" applyBorder="0" applyAlignment="0" applyProtection="0"/>
    <xf numFmtId="0" fontId="28" fillId="14" borderId="0" applyNumberFormat="0" applyBorder="0" applyAlignment="0" applyProtection="0"/>
    <xf numFmtId="0" fontId="31" fillId="14" borderId="0" applyNumberFormat="0" applyBorder="0" applyAlignment="0" applyProtection="0"/>
    <xf numFmtId="0" fontId="28" fillId="15" borderId="0" applyNumberFormat="0" applyBorder="0" applyAlignment="0" applyProtection="0"/>
    <xf numFmtId="0" fontId="31" fillId="15" borderId="0" applyNumberFormat="0" applyBorder="0" applyAlignment="0" applyProtection="0"/>
    <xf numFmtId="0" fontId="28" fillId="16" borderId="0" applyNumberFormat="0" applyBorder="0" applyAlignment="0" applyProtection="0"/>
    <xf numFmtId="0" fontId="31" fillId="16" borderId="0" applyNumberFormat="0" applyBorder="0" applyAlignment="0" applyProtection="0"/>
    <xf numFmtId="0" fontId="28" fillId="14" borderId="0" applyNumberFormat="0" applyBorder="0" applyAlignment="0" applyProtection="0"/>
    <xf numFmtId="0" fontId="31" fillId="14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16" borderId="0" applyNumberFormat="0" applyBorder="0" applyAlignment="0" applyProtection="0"/>
    <xf numFmtId="0" fontId="32" fillId="15" borderId="0" applyNumberFormat="0" applyBorder="0" applyAlignment="0" applyProtection="0"/>
    <xf numFmtId="0" fontId="28" fillId="16" borderId="0" applyNumberFormat="0" applyBorder="0" applyAlignment="0" applyProtection="0"/>
    <xf numFmtId="0" fontId="31" fillId="16" borderId="0" applyNumberFormat="0" applyBorder="0" applyAlignment="0" applyProtection="0"/>
    <xf numFmtId="0" fontId="28" fillId="13" borderId="0" applyNumberFormat="0" applyBorder="0" applyAlignment="0" applyProtection="0"/>
    <xf numFmtId="0" fontId="31" fillId="13" borderId="0" applyNumberFormat="0" applyBorder="0" applyAlignment="0" applyProtection="0"/>
    <xf numFmtId="0" fontId="13" fillId="11" borderId="0" applyNumberFormat="0" applyBorder="0" applyAlignment="0" applyProtection="0"/>
    <xf numFmtId="0" fontId="31" fillId="21" borderId="0" applyNumberFormat="0" applyBorder="0" applyAlignment="0" applyProtection="0"/>
    <xf numFmtId="0" fontId="28" fillId="18" borderId="0" applyNumberFormat="0" applyBorder="0" applyAlignment="0" applyProtection="0"/>
    <xf numFmtId="0" fontId="31" fillId="18" borderId="0" applyNumberFormat="0" applyBorder="0" applyAlignment="0" applyProtection="0"/>
    <xf numFmtId="0" fontId="28" fillId="16" borderId="0" applyNumberFormat="0" applyBorder="0" applyAlignment="0" applyProtection="0"/>
    <xf numFmtId="0" fontId="31" fillId="16" borderId="0" applyNumberFormat="0" applyBorder="0" applyAlignment="0" applyProtection="0"/>
    <xf numFmtId="0" fontId="28" fillId="14" borderId="0" applyNumberFormat="0" applyBorder="0" applyAlignment="0" applyProtection="0"/>
    <xf numFmtId="0" fontId="31" fillId="14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22" borderId="0" applyNumberFormat="0" applyBorder="0" applyAlignment="0" applyProtection="0"/>
    <xf numFmtId="0" fontId="32" fillId="20" borderId="0" applyNumberFormat="0" applyBorder="0" applyAlignment="0" applyProtection="0"/>
    <xf numFmtId="0" fontId="32" fillId="12" borderId="0" applyNumberFormat="0" applyBorder="0" applyAlignment="0" applyProtection="0"/>
    <xf numFmtId="0" fontId="32" fillId="23" borderId="0" applyNumberFormat="0" applyBorder="0" applyAlignment="0" applyProtection="0"/>
    <xf numFmtId="0" fontId="28" fillId="16" borderId="0" applyNumberFormat="0" applyBorder="0" applyAlignment="0" applyProtection="0"/>
    <xf numFmtId="0" fontId="33" fillId="16" borderId="0" applyNumberFormat="0" applyBorder="0" applyAlignment="0" applyProtection="0"/>
    <xf numFmtId="0" fontId="28" fillId="24" borderId="0" applyNumberFormat="0" applyBorder="0" applyAlignment="0" applyProtection="0"/>
    <xf numFmtId="0" fontId="33" fillId="24" borderId="0" applyNumberFormat="0" applyBorder="0" applyAlignment="0" applyProtection="0"/>
    <xf numFmtId="0" fontId="28" fillId="23" borderId="0" applyNumberFormat="0" applyBorder="0" applyAlignment="0" applyProtection="0"/>
    <xf numFmtId="0" fontId="33" fillId="23" borderId="0" applyNumberFormat="0" applyBorder="0" applyAlignment="0" applyProtection="0"/>
    <xf numFmtId="0" fontId="28" fillId="18" borderId="0" applyNumberFormat="0" applyBorder="0" applyAlignment="0" applyProtection="0"/>
    <xf numFmtId="0" fontId="33" fillId="18" borderId="0" applyNumberFormat="0" applyBorder="0" applyAlignment="0" applyProtection="0"/>
    <xf numFmtId="0" fontId="28" fillId="16" borderId="0" applyNumberFormat="0" applyBorder="0" applyAlignment="0" applyProtection="0"/>
    <xf numFmtId="0" fontId="33" fillId="16" borderId="0" applyNumberFormat="0" applyBorder="0" applyAlignment="0" applyProtection="0"/>
    <xf numFmtId="0" fontId="28" fillId="13" borderId="0" applyNumberFormat="0" applyBorder="0" applyAlignment="0" applyProtection="0"/>
    <xf numFmtId="0" fontId="33" fillId="13" borderId="0" applyNumberFormat="0" applyBorder="0" applyAlignment="0" applyProtection="0"/>
    <xf numFmtId="0" fontId="34" fillId="25" borderId="0" applyNumberFormat="0" applyBorder="0" applyAlignment="0" applyProtection="0"/>
    <xf numFmtId="0" fontId="34" fillId="13" borderId="0" applyNumberFormat="0" applyBorder="0" applyAlignment="0" applyProtection="0"/>
    <xf numFmtId="0" fontId="34" fillId="22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9" fontId="35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36" fillId="0" borderId="0"/>
    <xf numFmtId="9" fontId="35" fillId="0" borderId="0"/>
    <xf numFmtId="9" fontId="28" fillId="0" borderId="0"/>
    <xf numFmtId="9" fontId="35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9" fontId="28" fillId="0" borderId="0"/>
    <xf numFmtId="0" fontId="28" fillId="29" borderId="0" applyNumberFormat="0" applyBorder="0" applyAlignment="0" applyProtection="0"/>
    <xf numFmtId="0" fontId="33" fillId="29" borderId="0" applyNumberFormat="0" applyBorder="0" applyAlignment="0" applyProtection="0"/>
    <xf numFmtId="0" fontId="28" fillId="24" borderId="0" applyNumberFormat="0" applyBorder="0" applyAlignment="0" applyProtection="0"/>
    <xf numFmtId="0" fontId="33" fillId="24" borderId="0" applyNumberFormat="0" applyBorder="0" applyAlignment="0" applyProtection="0"/>
    <xf numFmtId="0" fontId="28" fillId="23" borderId="0" applyNumberFormat="0" applyBorder="0" applyAlignment="0" applyProtection="0"/>
    <xf numFmtId="0" fontId="33" fillId="23" borderId="0" applyNumberFormat="0" applyBorder="0" applyAlignment="0" applyProtection="0"/>
    <xf numFmtId="0" fontId="28" fillId="30" borderId="0" applyNumberFormat="0" applyBorder="0" applyAlignment="0" applyProtection="0"/>
    <xf numFmtId="0" fontId="33" fillId="30" borderId="0" applyNumberFormat="0" applyBorder="0" applyAlignment="0" applyProtection="0"/>
    <xf numFmtId="0" fontId="28" fillId="27" borderId="0" applyNumberFormat="0" applyBorder="0" applyAlignment="0" applyProtection="0"/>
    <xf numFmtId="0" fontId="33" fillId="27" borderId="0" applyNumberFormat="0" applyBorder="0" applyAlignment="0" applyProtection="0"/>
    <xf numFmtId="0" fontId="28" fillId="31" borderId="0" applyNumberFormat="0" applyBorder="0" applyAlignment="0" applyProtection="0"/>
    <xf numFmtId="0" fontId="33" fillId="31" borderId="0" applyNumberFormat="0" applyBorder="0" applyAlignment="0" applyProtection="0"/>
    <xf numFmtId="0" fontId="28" fillId="20" borderId="0" applyNumberFormat="0" applyBorder="0" applyAlignment="0" applyProtection="0"/>
    <xf numFmtId="0" fontId="37" fillId="20" borderId="0" applyNumberFormat="0" applyBorder="0" applyAlignment="0" applyProtection="0"/>
    <xf numFmtId="0" fontId="28" fillId="32" borderId="21" applyNumberFormat="0" applyAlignment="0" applyProtection="0"/>
    <xf numFmtId="0" fontId="38" fillId="32" borderId="21" applyNumberFormat="0" applyAlignment="0" applyProtection="0"/>
    <xf numFmtId="0" fontId="28" fillId="33" borderId="22" applyNumberFormat="0" applyAlignment="0" applyProtection="0"/>
    <xf numFmtId="0" fontId="39" fillId="33" borderId="22" applyNumberFormat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43" fontId="45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28" fillId="16" borderId="0" applyNumberFormat="0" applyBorder="0" applyAlignment="0" applyProtection="0"/>
    <xf numFmtId="0" fontId="47" fillId="16" borderId="0" applyNumberFormat="0" applyBorder="0" applyAlignment="0" applyProtection="0"/>
    <xf numFmtId="0" fontId="4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49" fillId="0" borderId="23" applyNumberFormat="0" applyAlignment="0" applyProtection="0">
      <alignment horizontal="left" vertical="center"/>
    </xf>
    <xf numFmtId="0" fontId="4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4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28" fillId="0" borderId="23" applyNumberFormat="0" applyAlignment="0" applyProtection="0">
      <alignment horizontal="left" vertical="center"/>
    </xf>
    <xf numFmtId="0" fontId="4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49" fillId="0" borderId="7">
      <alignment horizontal="left" vertical="center"/>
    </xf>
    <xf numFmtId="0" fontId="48" fillId="0" borderId="7">
      <alignment horizontal="left" vertical="center"/>
    </xf>
    <xf numFmtId="0" fontId="28" fillId="0" borderId="7">
      <alignment horizontal="left" vertical="center"/>
    </xf>
    <xf numFmtId="0" fontId="4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7">
      <alignment horizontal="left" vertical="center"/>
    </xf>
    <xf numFmtId="0" fontId="28" fillId="0" borderId="24" applyNumberFormat="0" applyFill="0" applyAlignment="0" applyProtection="0"/>
    <xf numFmtId="0" fontId="50" fillId="0" borderId="24" applyNumberFormat="0" applyFill="0" applyAlignment="0" applyProtection="0"/>
    <xf numFmtId="0" fontId="28" fillId="0" borderId="25" applyNumberFormat="0" applyFill="0" applyAlignment="0" applyProtection="0"/>
    <xf numFmtId="0" fontId="51" fillId="0" borderId="25" applyNumberFormat="0" applyFill="0" applyAlignment="0" applyProtection="0"/>
    <xf numFmtId="0" fontId="28" fillId="0" borderId="26" applyNumberFormat="0" applyFill="0" applyAlignment="0" applyProtection="0"/>
    <xf numFmtId="0" fontId="52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8" fillId="21" borderId="21" applyNumberFormat="0" applyAlignment="0" applyProtection="0"/>
    <xf numFmtId="0" fontId="53" fillId="21" borderId="21" applyNumberFormat="0" applyAlignment="0" applyProtection="0"/>
    <xf numFmtId="0" fontId="28" fillId="0" borderId="27" applyNumberFormat="0" applyFill="0" applyAlignment="0" applyProtection="0"/>
    <xf numFmtId="0" fontId="54" fillId="0" borderId="27" applyNumberFormat="0" applyFill="0" applyAlignment="0" applyProtection="0"/>
    <xf numFmtId="0" fontId="28" fillId="21" borderId="0" applyNumberFormat="0" applyBorder="0" applyAlignment="0" applyProtection="0"/>
    <xf numFmtId="0" fontId="55" fillId="21" borderId="0" applyNumberFormat="0" applyBorder="0" applyAlignment="0" applyProtection="0"/>
    <xf numFmtId="0" fontId="4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/>
    <xf numFmtId="0" fontId="4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2" fillId="0" borderId="0"/>
    <xf numFmtId="0" fontId="28" fillId="0" borderId="0"/>
    <xf numFmtId="0" fontId="42" fillId="0" borderId="0"/>
    <xf numFmtId="0" fontId="13" fillId="0" borderId="0"/>
    <xf numFmtId="0" fontId="4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/>
    <xf numFmtId="0" fontId="4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6" fillId="0" borderId="0"/>
    <xf numFmtId="0" fontId="40" fillId="0" borderId="0"/>
    <xf numFmtId="0" fontId="3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2" fillId="0" borderId="0"/>
    <xf numFmtId="0" fontId="40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42" fillId="0" borderId="0"/>
    <xf numFmtId="0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14" borderId="28" applyNumberFormat="0" applyFont="0" applyAlignment="0" applyProtection="0"/>
    <xf numFmtId="0" fontId="35" fillId="14" borderId="28" applyNumberFormat="0" applyFont="0" applyAlignment="0" applyProtection="0"/>
    <xf numFmtId="0" fontId="28" fillId="32" borderId="29" applyNumberFormat="0" applyAlignment="0" applyProtection="0"/>
    <xf numFmtId="0" fontId="57" fillId="32" borderId="29" applyNumberFormat="0" applyAlignment="0" applyProtection="0"/>
    <xf numFmtId="0" fontId="2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8" fillId="0" borderId="30" applyNumberFormat="0" applyFill="0" applyAlignment="0" applyProtection="0"/>
    <xf numFmtId="0" fontId="59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66" fontId="4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6" fontId="3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61" fillId="33" borderId="22" applyNumberFormat="0" applyAlignment="0" applyProtection="0"/>
    <xf numFmtId="0" fontId="62" fillId="0" borderId="31" applyNumberFormat="0" applyFill="0" applyAlignment="0" applyProtection="0"/>
    <xf numFmtId="0" fontId="63" fillId="18" borderId="0" applyNumberFormat="0" applyBorder="0" applyAlignment="0" applyProtection="0"/>
    <xf numFmtId="0" fontId="64" fillId="34" borderId="29" applyNumberFormat="0" applyAlignment="0" applyProtection="0"/>
    <xf numFmtId="0" fontId="65" fillId="34" borderId="21" applyNumberFormat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19" borderId="0" applyNumberFormat="0" applyBorder="0" applyAlignment="0" applyProtection="0"/>
    <xf numFmtId="9" fontId="70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/>
    <xf numFmtId="0" fontId="41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/>
    <xf numFmtId="0" fontId="41" fillId="0" borderId="0"/>
    <xf numFmtId="0" fontId="28" fillId="0" borderId="0"/>
    <xf numFmtId="0" fontId="41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8" fillId="0" borderId="0"/>
    <xf numFmtId="0" fontId="28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8" fillId="0" borderId="0"/>
    <xf numFmtId="0" fontId="28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8" fillId="0" borderId="0"/>
    <xf numFmtId="0" fontId="28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8" fillId="0" borderId="0"/>
    <xf numFmtId="0" fontId="28" fillId="0" borderId="0"/>
    <xf numFmtId="0" fontId="41" fillId="0" borderId="0"/>
    <xf numFmtId="0" fontId="42" fillId="0" borderId="0"/>
    <xf numFmtId="0" fontId="42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/>
    <xf numFmtId="0" fontId="41" fillId="0" borderId="0"/>
    <xf numFmtId="0" fontId="28" fillId="0" borderId="0"/>
    <xf numFmtId="0" fontId="36" fillId="0" borderId="0"/>
    <xf numFmtId="0" fontId="28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41" fillId="0" borderId="0"/>
    <xf numFmtId="0" fontId="42" fillId="0" borderId="0"/>
    <xf numFmtId="0" fontId="71" fillId="15" borderId="21" applyNumberFormat="0" applyAlignment="0" applyProtection="0"/>
    <xf numFmtId="0" fontId="72" fillId="21" borderId="0" applyNumberFormat="0" applyBorder="0" applyAlignment="0" applyProtection="0"/>
    <xf numFmtId="0" fontId="73" fillId="0" borderId="32" applyNumberFormat="0" applyFill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0" fillId="0" borderId="0"/>
    <xf numFmtId="0" fontId="34" fillId="35" borderId="0" applyNumberFormat="0" applyBorder="0" applyAlignment="0" applyProtection="0"/>
    <xf numFmtId="0" fontId="34" fillId="31" borderId="0" applyNumberFormat="0" applyBorder="0" applyAlignment="0" applyProtection="0"/>
    <xf numFmtId="0" fontId="34" fillId="36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4" borderId="0" applyNumberFormat="0" applyBorder="0" applyAlignment="0" applyProtection="0"/>
    <xf numFmtId="0" fontId="32" fillId="14" borderId="28" applyNumberFormat="0" applyFont="0" applyAlignment="0" applyProtection="0"/>
    <xf numFmtId="0" fontId="75" fillId="0" borderId="33" applyNumberFormat="0" applyFill="0" applyAlignment="0" applyProtection="0"/>
    <xf numFmtId="0" fontId="76" fillId="0" borderId="34" applyNumberFormat="0" applyFill="0" applyAlignment="0" applyProtection="0"/>
    <xf numFmtId="0" fontId="77" fillId="0" borderId="35" applyNumberFormat="0" applyFill="0" applyAlignment="0" applyProtection="0"/>
    <xf numFmtId="0" fontId="77" fillId="0" borderId="0" applyNumberFormat="0" applyFill="0" applyBorder="0" applyAlignment="0" applyProtection="0"/>
  </cellStyleXfs>
  <cellXfs count="606">
    <xf numFmtId="0" fontId="0" fillId="0" borderId="0" xfId="0" applyFont="1" applyFill="1" applyBorder="1"/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4" fillId="0" borderId="2" xfId="0" applyNumberFormat="1" applyFont="1" applyFill="1" applyBorder="1" applyAlignment="1">
      <alignment horizontal="center" vertical="center" wrapText="1" readingOrder="1"/>
    </xf>
    <xf numFmtId="0" fontId="4" fillId="0" borderId="2" xfId="0" applyNumberFormat="1" applyFont="1" applyFill="1" applyBorder="1" applyAlignment="1">
      <alignment horizontal="left" vertical="center" wrapText="1" readingOrder="1"/>
    </xf>
    <xf numFmtId="164" fontId="4" fillId="0" borderId="2" xfId="1" applyNumberFormat="1" applyFont="1" applyFill="1" applyBorder="1" applyAlignment="1">
      <alignment horizontal="center" vertical="center" wrapText="1" readingOrder="1"/>
    </xf>
    <xf numFmtId="0" fontId="2" fillId="0" borderId="3" xfId="0" applyFont="1" applyFill="1" applyBorder="1" applyAlignment="1">
      <alignment vertical="center"/>
    </xf>
    <xf numFmtId="0" fontId="4" fillId="0" borderId="3" xfId="0" applyNumberFormat="1" applyFont="1" applyFill="1" applyBorder="1" applyAlignment="1">
      <alignment horizontal="left" vertical="center" wrapText="1" readingOrder="1"/>
    </xf>
    <xf numFmtId="0" fontId="4" fillId="0" borderId="3" xfId="0" applyNumberFormat="1" applyFont="1" applyFill="1" applyBorder="1" applyAlignment="1">
      <alignment horizontal="center" vertical="center" wrapText="1" readingOrder="1"/>
    </xf>
    <xf numFmtId="164" fontId="4" fillId="0" borderId="3" xfId="1" applyNumberFormat="1" applyFont="1" applyFill="1" applyBorder="1" applyAlignment="1">
      <alignment horizontal="center" vertical="center" wrapText="1" readingOrder="1"/>
    </xf>
    <xf numFmtId="0" fontId="5" fillId="3" borderId="2" xfId="0" applyFont="1" applyFill="1" applyBorder="1" applyAlignment="1">
      <alignment vertical="center"/>
    </xf>
    <xf numFmtId="0" fontId="3" fillId="3" borderId="2" xfId="0" applyNumberFormat="1" applyFont="1" applyFill="1" applyBorder="1" applyAlignment="1">
      <alignment horizontal="left" vertical="center" wrapText="1" readingOrder="1"/>
    </xf>
    <xf numFmtId="0" fontId="3" fillId="3" borderId="2" xfId="0" applyNumberFormat="1" applyFont="1" applyFill="1" applyBorder="1" applyAlignment="1">
      <alignment horizontal="center" vertical="center" wrapText="1" readingOrder="1"/>
    </xf>
    <xf numFmtId="0" fontId="3" fillId="4" borderId="2" xfId="0" applyNumberFormat="1" applyFont="1" applyFill="1" applyBorder="1" applyAlignment="1">
      <alignment horizontal="left" vertical="center" wrapText="1" readingOrder="1"/>
    </xf>
    <xf numFmtId="0" fontId="3" fillId="4" borderId="2" xfId="1" applyNumberFormat="1" applyFont="1" applyFill="1" applyBorder="1" applyAlignment="1">
      <alignment horizontal="center" vertical="center" wrapText="1" readingOrder="1"/>
    </xf>
    <xf numFmtId="164" fontId="3" fillId="4" borderId="2" xfId="1" applyNumberFormat="1" applyFont="1" applyFill="1" applyBorder="1" applyAlignment="1">
      <alignment horizontal="center" vertical="center" wrapText="1" readingOrder="1"/>
    </xf>
    <xf numFmtId="0" fontId="3" fillId="4" borderId="2" xfId="0" applyNumberFormat="1" applyFont="1" applyFill="1" applyBorder="1" applyAlignment="1">
      <alignment horizontal="center" vertical="center" wrapText="1" readingOrder="1"/>
    </xf>
    <xf numFmtId="164" fontId="3" fillId="3" borderId="2" xfId="1" applyNumberFormat="1" applyFont="1" applyFill="1" applyBorder="1" applyAlignment="1">
      <alignment vertical="center" wrapText="1" readingOrder="1"/>
    </xf>
    <xf numFmtId="0" fontId="2" fillId="0" borderId="0" xfId="0" applyFont="1" applyFill="1" applyBorder="1" applyAlignment="1">
      <alignment vertical="center"/>
    </xf>
    <xf numFmtId="164" fontId="3" fillId="3" borderId="2" xfId="1" applyNumberFormat="1" applyFont="1" applyFill="1" applyBorder="1" applyAlignment="1">
      <alignment horizontal="center" vertical="center" wrapText="1" readingOrder="1"/>
    </xf>
    <xf numFmtId="0" fontId="3" fillId="2" borderId="1" xfId="0" applyNumberFormat="1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vertical="center"/>
    </xf>
    <xf numFmtId="0" fontId="5" fillId="5" borderId="0" xfId="0" applyFont="1" applyFill="1" applyBorder="1" applyAlignment="1">
      <alignment vertical="center"/>
    </xf>
    <xf numFmtId="0" fontId="3" fillId="6" borderId="4" xfId="0" applyNumberFormat="1" applyFont="1" applyFill="1" applyBorder="1" applyAlignment="1">
      <alignment horizontal="left" vertical="center" wrapText="1" readingOrder="1"/>
    </xf>
    <xf numFmtId="0" fontId="3" fillId="6" borderId="4" xfId="0" applyNumberFormat="1" applyFont="1" applyFill="1" applyBorder="1" applyAlignment="1">
      <alignment horizontal="center" vertical="center" wrapText="1" readingOrder="1"/>
    </xf>
    <xf numFmtId="0" fontId="5" fillId="6" borderId="4" xfId="0" applyFont="1" applyFill="1" applyBorder="1" applyAlignment="1">
      <alignment vertical="center"/>
    </xf>
    <xf numFmtId="0" fontId="5" fillId="7" borderId="5" xfId="0" applyNumberFormat="1" applyFont="1" applyFill="1" applyBorder="1" applyAlignment="1">
      <alignment vertical="center" wrapText="1"/>
    </xf>
    <xf numFmtId="0" fontId="5" fillId="7" borderId="5" xfId="0" applyNumberFormat="1" applyFont="1" applyFill="1" applyBorder="1" applyAlignment="1">
      <alignment horizontal="center" vertical="center" wrapText="1"/>
    </xf>
    <xf numFmtId="164" fontId="5" fillId="7" borderId="5" xfId="0" applyNumberFormat="1" applyFont="1" applyFill="1" applyBorder="1" applyAlignment="1">
      <alignment vertical="center" wrapText="1"/>
    </xf>
    <xf numFmtId="0" fontId="5" fillId="7" borderId="2" xfId="0" applyNumberFormat="1" applyFont="1" applyFill="1" applyBorder="1" applyAlignment="1">
      <alignment vertical="center" wrapText="1"/>
    </xf>
    <xf numFmtId="0" fontId="5" fillId="7" borderId="2" xfId="1" applyNumberFormat="1" applyFont="1" applyFill="1" applyBorder="1" applyAlignment="1">
      <alignment horizontal="center" vertical="center" wrapText="1"/>
    </xf>
    <xf numFmtId="0" fontId="5" fillId="5" borderId="9" xfId="0" applyNumberFormat="1" applyFont="1" applyFill="1" applyBorder="1" applyAlignment="1">
      <alignment horizontal="center" vertical="center" wrapText="1" readingOrder="1"/>
    </xf>
    <xf numFmtId="164" fontId="3" fillId="4" borderId="4" xfId="1" applyNumberFormat="1" applyFont="1" applyFill="1" applyBorder="1" applyAlignment="1">
      <alignment horizontal="center" vertical="center" wrapText="1" readingOrder="1"/>
    </xf>
    <xf numFmtId="164" fontId="3" fillId="3" borderId="1" xfId="1" applyNumberFormat="1" applyFont="1" applyFill="1" applyBorder="1" applyAlignment="1">
      <alignment horizontal="center" vertical="center" wrapText="1" readingOrder="1"/>
    </xf>
    <xf numFmtId="0" fontId="7" fillId="0" borderId="0" xfId="0" applyFont="1" applyFill="1" applyBorder="1"/>
    <xf numFmtId="0" fontId="5" fillId="8" borderId="2" xfId="0" applyFont="1" applyFill="1" applyBorder="1" applyAlignment="1">
      <alignment vertical="center" wrapText="1"/>
    </xf>
    <xf numFmtId="0" fontId="3" fillId="8" borderId="2" xfId="0" applyNumberFormat="1" applyFont="1" applyFill="1" applyBorder="1" applyAlignment="1">
      <alignment horizontal="left" vertical="center" wrapText="1" readingOrder="1"/>
    </xf>
    <xf numFmtId="165" fontId="3" fillId="8" borderId="2" xfId="0" applyNumberFormat="1" applyFont="1" applyFill="1" applyBorder="1" applyAlignment="1">
      <alignment horizontal="center" vertical="center" wrapText="1" readingOrder="1"/>
    </xf>
    <xf numFmtId="0" fontId="2" fillId="0" borderId="2" xfId="0" applyFont="1" applyFill="1" applyBorder="1" applyAlignment="1">
      <alignment vertical="center" wrapText="1"/>
    </xf>
    <xf numFmtId="0" fontId="2" fillId="0" borderId="2" xfId="0" applyNumberFormat="1" applyFont="1" applyFill="1" applyBorder="1" applyAlignment="1">
      <alignment horizontal="left" vertical="center" wrapText="1" readingOrder="1"/>
    </xf>
    <xf numFmtId="0" fontId="2" fillId="0" borderId="2" xfId="0" applyNumberFormat="1" applyFont="1" applyFill="1" applyBorder="1" applyAlignment="1">
      <alignment horizontal="center" vertical="center" wrapText="1" readingOrder="1"/>
    </xf>
    <xf numFmtId="0" fontId="2" fillId="0" borderId="3" xfId="0" applyNumberFormat="1" applyFont="1" applyFill="1" applyBorder="1" applyAlignment="1">
      <alignment horizontal="left" vertical="center" wrapText="1" readingOrder="1"/>
    </xf>
    <xf numFmtId="0" fontId="2" fillId="0" borderId="3" xfId="0" applyNumberFormat="1" applyFont="1" applyFill="1" applyBorder="1" applyAlignment="1">
      <alignment horizontal="center" vertical="center" wrapText="1" readingOrder="1"/>
    </xf>
    <xf numFmtId="165" fontId="3" fillId="3" borderId="2" xfId="1" applyNumberFormat="1" applyFont="1" applyFill="1" applyBorder="1" applyAlignment="1">
      <alignment horizontal="center" vertical="center" wrapText="1" readingOrder="1"/>
    </xf>
    <xf numFmtId="164" fontId="3" fillId="8" borderId="2" xfId="1" applyNumberFormat="1" applyFont="1" applyFill="1" applyBorder="1" applyAlignment="1">
      <alignment horizontal="center" vertical="center" wrapText="1" readingOrder="1"/>
    </xf>
    <xf numFmtId="164" fontId="3" fillId="8" borderId="4" xfId="1" applyNumberFormat="1" applyFont="1" applyFill="1" applyBorder="1" applyAlignment="1">
      <alignment horizontal="center" vertical="center" wrapText="1" readingOrder="1"/>
    </xf>
    <xf numFmtId="164" fontId="4" fillId="0" borderId="9" xfId="1" applyNumberFormat="1" applyFont="1" applyFill="1" applyBorder="1" applyAlignment="1">
      <alignment horizontal="center" vertical="center" wrapText="1" readingOrder="1"/>
    </xf>
    <xf numFmtId="164" fontId="4" fillId="0" borderId="4" xfId="1" applyNumberFormat="1" applyFont="1" applyFill="1" applyBorder="1" applyAlignment="1">
      <alignment horizontal="center" vertical="center" wrapText="1" readingOrder="1"/>
    </xf>
    <xf numFmtId="164" fontId="2" fillId="0" borderId="2" xfId="1" applyNumberFormat="1" applyFont="1" applyFill="1" applyBorder="1" applyAlignment="1">
      <alignment horizontal="center" vertical="center" wrapText="1" readingOrder="1"/>
    </xf>
    <xf numFmtId="164" fontId="2" fillId="0" borderId="4" xfId="1" applyNumberFormat="1" applyFont="1" applyFill="1" applyBorder="1" applyAlignment="1">
      <alignment horizontal="center" vertical="center" wrapText="1" readingOrder="1"/>
    </xf>
    <xf numFmtId="164" fontId="2" fillId="0" borderId="3" xfId="1" applyNumberFormat="1" applyFont="1" applyFill="1" applyBorder="1" applyAlignment="1">
      <alignment horizontal="center" vertical="center" wrapText="1" readingOrder="1"/>
    </xf>
    <xf numFmtId="0" fontId="7" fillId="0" borderId="0" xfId="0" applyFont="1" applyFill="1" applyBorder="1" applyAlignment="1">
      <alignment wrapText="1"/>
    </xf>
    <xf numFmtId="164" fontId="5" fillId="7" borderId="2" xfId="1" applyNumberFormat="1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vertical="center" wrapText="1"/>
    </xf>
    <xf numFmtId="0" fontId="4" fillId="0" borderId="9" xfId="0" applyNumberFormat="1" applyFont="1" applyFill="1" applyBorder="1" applyAlignment="1">
      <alignment horizontal="left" vertical="center" wrapText="1" readingOrder="1"/>
    </xf>
    <xf numFmtId="0" fontId="4" fillId="0" borderId="9" xfId="0" applyNumberFormat="1" applyFont="1" applyFill="1" applyBorder="1" applyAlignment="1">
      <alignment horizontal="center" vertical="center" wrapText="1" readingOrder="1"/>
    </xf>
    <xf numFmtId="0" fontId="5" fillId="9" borderId="5" xfId="0" applyFont="1" applyFill="1" applyBorder="1" applyAlignment="1">
      <alignment vertical="center" wrapText="1"/>
    </xf>
    <xf numFmtId="0" fontId="3" fillId="9" borderId="5" xfId="0" applyNumberFormat="1" applyFont="1" applyFill="1" applyBorder="1" applyAlignment="1">
      <alignment vertical="center" wrapText="1" readingOrder="1"/>
    </xf>
    <xf numFmtId="165" fontId="3" fillId="9" borderId="5" xfId="0" applyNumberFormat="1" applyFont="1" applyFill="1" applyBorder="1" applyAlignment="1">
      <alignment horizontal="center" vertical="center" wrapText="1" readingOrder="1"/>
    </xf>
    <xf numFmtId="164" fontId="3" fillId="9" borderId="5" xfId="1" applyNumberFormat="1" applyFont="1" applyFill="1" applyBorder="1" applyAlignment="1">
      <alignment horizontal="center" vertical="center" wrapText="1" readingOrder="1"/>
    </xf>
    <xf numFmtId="0" fontId="3" fillId="9" borderId="5" xfId="0" applyNumberFormat="1" applyFont="1" applyFill="1" applyBorder="1" applyAlignment="1">
      <alignment horizontal="left" vertical="center" wrapText="1" readingOrder="1"/>
    </xf>
    <xf numFmtId="0" fontId="5" fillId="6" borderId="9" xfId="0" applyFont="1" applyFill="1" applyBorder="1" applyAlignment="1">
      <alignment vertical="center"/>
    </xf>
    <xf numFmtId="0" fontId="3" fillId="6" borderId="9" xfId="0" applyNumberFormat="1" applyFont="1" applyFill="1" applyBorder="1" applyAlignment="1">
      <alignment horizontal="left" vertical="center" wrapText="1" readingOrder="1"/>
    </xf>
    <xf numFmtId="0" fontId="3" fillId="6" borderId="9" xfId="0" applyNumberFormat="1" applyFont="1" applyFill="1" applyBorder="1" applyAlignment="1">
      <alignment horizontal="center" vertical="center" wrapText="1" readingOrder="1"/>
    </xf>
    <xf numFmtId="164" fontId="3" fillId="6" borderId="9" xfId="1" applyNumberFormat="1" applyFont="1" applyFill="1" applyBorder="1" applyAlignment="1">
      <alignment horizontal="center" vertical="center" wrapText="1" readingOrder="1"/>
    </xf>
    <xf numFmtId="164" fontId="3" fillId="6" borderId="11" xfId="1" applyNumberFormat="1" applyFont="1" applyFill="1" applyBorder="1" applyAlignment="1">
      <alignment horizontal="center" vertical="center" wrapText="1" readingOrder="1"/>
    </xf>
    <xf numFmtId="164" fontId="3" fillId="9" borderId="10" xfId="1" applyNumberFormat="1" applyFont="1" applyFill="1" applyBorder="1" applyAlignment="1">
      <alignment horizontal="center" vertical="center" wrapText="1" readingOrder="1"/>
    </xf>
    <xf numFmtId="164" fontId="5" fillId="7" borderId="5" xfId="1" applyNumberFormat="1" applyFont="1" applyFill="1" applyBorder="1" applyAlignment="1">
      <alignment vertical="center" wrapText="1"/>
    </xf>
    <xf numFmtId="0" fontId="5" fillId="8" borderId="2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5" fillId="7" borderId="3" xfId="0" applyNumberFormat="1" applyFont="1" applyFill="1" applyBorder="1" applyAlignment="1">
      <alignment vertical="center" wrapText="1"/>
    </xf>
    <xf numFmtId="165" fontId="5" fillId="7" borderId="3" xfId="1" applyNumberFormat="1" applyFont="1" applyFill="1" applyBorder="1" applyAlignment="1">
      <alignment horizontal="center" vertical="center" wrapText="1"/>
    </xf>
    <xf numFmtId="164" fontId="5" fillId="7" borderId="3" xfId="1" applyNumberFormat="1" applyFont="1" applyFill="1" applyBorder="1" applyAlignment="1">
      <alignment horizontal="center" vertical="center" wrapText="1"/>
    </xf>
    <xf numFmtId="0" fontId="5" fillId="9" borderId="9" xfId="0" applyFont="1" applyFill="1" applyBorder="1" applyAlignment="1">
      <alignment vertical="center"/>
    </xf>
    <xf numFmtId="0" fontId="5" fillId="8" borderId="4" xfId="0" applyFont="1" applyFill="1" applyBorder="1" applyAlignment="1">
      <alignment vertical="center"/>
    </xf>
    <xf numFmtId="0" fontId="3" fillId="8" borderId="4" xfId="0" applyNumberFormat="1" applyFont="1" applyFill="1" applyBorder="1" applyAlignment="1">
      <alignment horizontal="left" vertical="center" wrapText="1" readingOrder="1"/>
    </xf>
    <xf numFmtId="0" fontId="5" fillId="3" borderId="5" xfId="0" applyFont="1" applyFill="1" applyBorder="1" applyAlignment="1">
      <alignment vertical="center"/>
    </xf>
    <xf numFmtId="0" fontId="3" fillId="3" borderId="5" xfId="0" applyNumberFormat="1" applyFont="1" applyFill="1" applyBorder="1" applyAlignment="1">
      <alignment horizontal="left" vertical="center" wrapText="1" readingOrder="1"/>
    </xf>
    <xf numFmtId="0" fontId="3" fillId="3" borderId="5" xfId="0" applyNumberFormat="1" applyFont="1" applyFill="1" applyBorder="1" applyAlignment="1">
      <alignment horizontal="center" vertical="center" wrapText="1" readingOrder="1"/>
    </xf>
    <xf numFmtId="164" fontId="3" fillId="3" borderId="5" xfId="1" applyNumberFormat="1" applyFont="1" applyFill="1" applyBorder="1" applyAlignment="1">
      <alignment vertical="center" wrapText="1" readingOrder="1"/>
    </xf>
    <xf numFmtId="0" fontId="5" fillId="3" borderId="3" xfId="0" applyFont="1" applyFill="1" applyBorder="1" applyAlignment="1">
      <alignment vertical="center"/>
    </xf>
    <xf numFmtId="0" fontId="3" fillId="3" borderId="3" xfId="0" applyNumberFormat="1" applyFont="1" applyFill="1" applyBorder="1" applyAlignment="1">
      <alignment horizontal="left" vertical="center" wrapText="1" readingOrder="1"/>
    </xf>
    <xf numFmtId="0" fontId="3" fillId="3" borderId="3" xfId="1" applyNumberFormat="1" applyFont="1" applyFill="1" applyBorder="1" applyAlignment="1">
      <alignment horizontal="center" vertical="center" wrapText="1" readingOrder="1"/>
    </xf>
    <xf numFmtId="164" fontId="3" fillId="3" borderId="3" xfId="1" applyNumberFormat="1" applyFont="1" applyFill="1" applyBorder="1" applyAlignment="1">
      <alignment horizontal="center" vertical="center" wrapText="1" readingOrder="1"/>
    </xf>
    <xf numFmtId="0" fontId="3" fillId="4" borderId="4" xfId="0" applyNumberFormat="1" applyFont="1" applyFill="1" applyBorder="1" applyAlignment="1">
      <alignment horizontal="left" vertical="center" wrapText="1" readingOrder="1"/>
    </xf>
    <xf numFmtId="0" fontId="3" fillId="4" borderId="4" xfId="0" applyNumberFormat="1" applyFont="1" applyFill="1" applyBorder="1" applyAlignment="1">
      <alignment horizontal="center" vertical="center" wrapText="1" readingOrder="1"/>
    </xf>
    <xf numFmtId="0" fontId="3" fillId="4" borderId="4" xfId="1" applyNumberFormat="1" applyFont="1" applyFill="1" applyBorder="1" applyAlignment="1">
      <alignment horizontal="center" vertical="center" wrapText="1" readingOrder="1"/>
    </xf>
    <xf numFmtId="0" fontId="5" fillId="8" borderId="9" xfId="0" applyFont="1" applyFill="1" applyBorder="1" applyAlignment="1">
      <alignment vertical="center" wrapText="1"/>
    </xf>
    <xf numFmtId="0" fontId="3" fillId="8" borderId="9" xfId="0" applyNumberFormat="1" applyFont="1" applyFill="1" applyBorder="1" applyAlignment="1">
      <alignment horizontal="left" vertical="center" wrapText="1" readingOrder="1"/>
    </xf>
    <xf numFmtId="165" fontId="3" fillId="8" borderId="9" xfId="0" applyNumberFormat="1" applyFont="1" applyFill="1" applyBorder="1" applyAlignment="1">
      <alignment horizontal="center" vertical="center" wrapText="1" readingOrder="1"/>
    </xf>
    <xf numFmtId="164" fontId="3" fillId="8" borderId="9" xfId="1" applyNumberFormat="1" applyFont="1" applyFill="1" applyBorder="1" applyAlignment="1">
      <alignment horizontal="center" vertical="center" wrapText="1" readingOrder="1"/>
    </xf>
    <xf numFmtId="0" fontId="5" fillId="8" borderId="4" xfId="0" applyFont="1" applyFill="1" applyBorder="1" applyAlignment="1">
      <alignment vertical="center" wrapText="1"/>
    </xf>
    <xf numFmtId="165" fontId="3" fillId="8" borderId="4" xfId="0" applyNumberFormat="1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6" borderId="4" xfId="0" applyNumberFormat="1" applyFont="1" applyFill="1" applyBorder="1" applyAlignment="1">
      <alignment horizontal="left" vertical="center" wrapText="1" readingOrder="1"/>
    </xf>
    <xf numFmtId="0" fontId="5" fillId="6" borderId="4" xfId="0" applyNumberFormat="1" applyFont="1" applyFill="1" applyBorder="1" applyAlignment="1">
      <alignment horizontal="center" vertical="center" wrapText="1" readingOrder="1"/>
    </xf>
    <xf numFmtId="164" fontId="5" fillId="6" borderId="4" xfId="1" applyNumberFormat="1" applyFont="1" applyFill="1" applyBorder="1" applyAlignment="1">
      <alignment horizontal="center" vertical="center" wrapText="1" readingOrder="1"/>
    </xf>
    <xf numFmtId="0" fontId="5" fillId="9" borderId="9" xfId="0" applyNumberFormat="1" applyFont="1" applyFill="1" applyBorder="1" applyAlignment="1">
      <alignment horizontal="left" vertical="center" wrapText="1" readingOrder="1"/>
    </xf>
    <xf numFmtId="165" fontId="5" fillId="9" borderId="9" xfId="0" applyNumberFormat="1" applyFont="1" applyFill="1" applyBorder="1" applyAlignment="1">
      <alignment horizontal="center" vertical="center" wrapText="1" readingOrder="1"/>
    </xf>
    <xf numFmtId="164" fontId="5" fillId="9" borderId="9" xfId="1" applyNumberFormat="1" applyFont="1" applyFill="1" applyBorder="1" applyAlignment="1">
      <alignment horizontal="center" vertical="center" wrapText="1" readingOrder="1"/>
    </xf>
    <xf numFmtId="0" fontId="5" fillId="3" borderId="5" xfId="0" applyNumberFormat="1" applyFont="1" applyFill="1" applyBorder="1" applyAlignment="1">
      <alignment horizontal="left" vertical="center" wrapText="1" readingOrder="1"/>
    </xf>
    <xf numFmtId="0" fontId="5" fillId="3" borderId="5" xfId="0" applyNumberFormat="1" applyFont="1" applyFill="1" applyBorder="1" applyAlignment="1">
      <alignment horizontal="center" vertical="center" wrapText="1" readingOrder="1"/>
    </xf>
    <xf numFmtId="164" fontId="5" fillId="3" borderId="5" xfId="1" applyNumberFormat="1" applyFont="1" applyFill="1" applyBorder="1" applyAlignment="1">
      <alignment vertical="center" wrapText="1" readingOrder="1"/>
    </xf>
    <xf numFmtId="0" fontId="5" fillId="3" borderId="3" xfId="0" applyNumberFormat="1" applyFont="1" applyFill="1" applyBorder="1" applyAlignment="1">
      <alignment horizontal="left" vertical="center" wrapText="1" readingOrder="1"/>
    </xf>
    <xf numFmtId="165" fontId="5" fillId="3" borderId="3" xfId="1" applyNumberFormat="1" applyFont="1" applyFill="1" applyBorder="1" applyAlignment="1">
      <alignment horizontal="center" vertical="center" wrapText="1" readingOrder="1"/>
    </xf>
    <xf numFmtId="164" fontId="5" fillId="3" borderId="3" xfId="1" applyNumberFormat="1" applyFont="1" applyFill="1" applyBorder="1" applyAlignment="1">
      <alignment horizontal="center" vertical="center" wrapText="1" readingOrder="1"/>
    </xf>
    <xf numFmtId="164" fontId="5" fillId="3" borderId="1" xfId="1" applyNumberFormat="1" applyFont="1" applyFill="1" applyBorder="1" applyAlignment="1">
      <alignment horizontal="center" vertical="center" wrapText="1" readingOrder="1"/>
    </xf>
    <xf numFmtId="0" fontId="5" fillId="8" borderId="4" xfId="0" applyNumberFormat="1" applyFont="1" applyFill="1" applyBorder="1" applyAlignment="1">
      <alignment horizontal="left" vertical="center" wrapText="1" readingOrder="1"/>
    </xf>
    <xf numFmtId="0" fontId="5" fillId="8" borderId="4" xfId="0" applyNumberFormat="1" applyFont="1" applyFill="1" applyBorder="1" applyAlignment="1">
      <alignment horizontal="center" vertical="center" wrapText="1" readingOrder="1"/>
    </xf>
    <xf numFmtId="164" fontId="5" fillId="8" borderId="4" xfId="1" applyNumberFormat="1" applyFont="1" applyFill="1" applyBorder="1" applyAlignment="1">
      <alignment horizontal="center" vertical="center" wrapText="1" readingOrder="1"/>
    </xf>
    <xf numFmtId="0" fontId="5" fillId="9" borderId="9" xfId="1" applyNumberFormat="1" applyFont="1" applyFill="1" applyBorder="1" applyAlignment="1">
      <alignment horizontal="center" vertical="center" wrapText="1" readingOrder="1"/>
    </xf>
    <xf numFmtId="0" fontId="5" fillId="3" borderId="3" xfId="1" applyNumberFormat="1" applyFont="1" applyFill="1" applyBorder="1" applyAlignment="1">
      <alignment horizontal="center" vertical="center" wrapText="1" readingOrder="1"/>
    </xf>
    <xf numFmtId="0" fontId="2" fillId="10" borderId="2" xfId="0" applyNumberFormat="1" applyFont="1" applyFill="1" applyBorder="1" applyAlignment="1">
      <alignment horizontal="left" vertical="center" wrapText="1" readingOrder="1"/>
    </xf>
    <xf numFmtId="164" fontId="2" fillId="10" borderId="2" xfId="1" applyNumberFormat="1" applyFont="1" applyFill="1" applyBorder="1" applyAlignment="1">
      <alignment horizontal="center" vertical="center" wrapText="1" readingOrder="1"/>
    </xf>
    <xf numFmtId="0" fontId="5" fillId="8" borderId="2" xfId="0" applyNumberFormat="1" applyFont="1" applyFill="1" applyBorder="1" applyAlignment="1">
      <alignment horizontal="left" vertical="center" wrapText="1" readingOrder="1"/>
    </xf>
    <xf numFmtId="0" fontId="5" fillId="8" borderId="2" xfId="0" applyNumberFormat="1" applyFont="1" applyFill="1" applyBorder="1" applyAlignment="1">
      <alignment horizontal="center" vertical="center" wrapText="1" readingOrder="1"/>
    </xf>
    <xf numFmtId="164" fontId="5" fillId="8" borderId="2" xfId="1" applyNumberFormat="1" applyFont="1" applyFill="1" applyBorder="1" applyAlignment="1">
      <alignment horizontal="center" vertical="center" wrapText="1" readingOrder="1"/>
    </xf>
    <xf numFmtId="0" fontId="5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vertical="center"/>
    </xf>
    <xf numFmtId="164" fontId="5" fillId="5" borderId="9" xfId="1" applyNumberFormat="1" applyFont="1" applyFill="1" applyBorder="1" applyAlignment="1">
      <alignment horizontal="center" vertical="center" wrapText="1" readingOrder="1"/>
    </xf>
    <xf numFmtId="0" fontId="5" fillId="5" borderId="9" xfId="1" applyNumberFormat="1" applyFont="1" applyFill="1" applyBorder="1" applyAlignment="1">
      <alignment horizontal="center" vertical="center" wrapText="1" readingOrder="1"/>
    </xf>
    <xf numFmtId="164" fontId="5" fillId="5" borderId="9" xfId="0" applyNumberFormat="1" applyFont="1" applyFill="1" applyBorder="1" applyAlignment="1">
      <alignment horizontal="center" vertical="center" wrapText="1" readingOrder="1"/>
    </xf>
    <xf numFmtId="0" fontId="4" fillId="0" borderId="4" xfId="0" applyNumberFormat="1" applyFont="1" applyFill="1" applyBorder="1" applyAlignment="1">
      <alignment horizontal="left" vertical="center" wrapText="1" readingOrder="1"/>
    </xf>
    <xf numFmtId="0" fontId="4" fillId="0" borderId="4" xfId="0" applyNumberFormat="1" applyFont="1" applyFill="1" applyBorder="1" applyAlignment="1">
      <alignment horizontal="center" vertical="center" wrapText="1" readingOrder="1"/>
    </xf>
    <xf numFmtId="0" fontId="5" fillId="6" borderId="5" xfId="0" applyFont="1" applyFill="1" applyBorder="1" applyAlignment="1">
      <alignment vertical="center"/>
    </xf>
    <xf numFmtId="0" fontId="3" fillId="6" borderId="5" xfId="0" applyNumberFormat="1" applyFont="1" applyFill="1" applyBorder="1" applyAlignment="1">
      <alignment horizontal="left" vertical="center" wrapText="1" readingOrder="1"/>
    </xf>
    <xf numFmtId="0" fontId="3" fillId="6" borderId="5" xfId="0" applyNumberFormat="1" applyFont="1" applyFill="1" applyBorder="1" applyAlignment="1">
      <alignment horizontal="center" vertical="center" wrapText="1" readingOrder="1"/>
    </xf>
    <xf numFmtId="164" fontId="3" fillId="3" borderId="1" xfId="1" applyNumberFormat="1" applyFont="1" applyFill="1" applyBorder="1" applyAlignment="1">
      <alignment horizontal="center" vertical="center" wrapText="1" readingOrder="1"/>
    </xf>
    <xf numFmtId="164" fontId="3" fillId="9" borderId="5" xfId="1" applyNumberFormat="1" applyFont="1" applyFill="1" applyBorder="1" applyAlignment="1">
      <alignment horizontal="right" vertical="center" wrapText="1" readingOrder="1"/>
    </xf>
    <xf numFmtId="165" fontId="3" fillId="3" borderId="2" xfId="0" applyNumberFormat="1" applyFont="1" applyFill="1" applyBorder="1" applyAlignment="1">
      <alignment horizontal="center" vertical="center" wrapText="1" readingOrder="1"/>
    </xf>
    <xf numFmtId="164" fontId="3" fillId="3" borderId="2" xfId="1" applyNumberFormat="1" applyFont="1" applyFill="1" applyBorder="1" applyAlignment="1">
      <alignment horizontal="right" vertical="center" wrapText="1" readingOrder="1"/>
    </xf>
    <xf numFmtId="164" fontId="3" fillId="8" borderId="4" xfId="1" applyNumberFormat="1" applyFont="1" applyFill="1" applyBorder="1" applyAlignment="1">
      <alignment horizontal="right" vertical="center" wrapText="1" readingOrder="1"/>
    </xf>
    <xf numFmtId="0" fontId="7" fillId="0" borderId="0" xfId="0" applyFont="1" applyFill="1" applyBorder="1" applyAlignment="1">
      <alignment vertical="top"/>
    </xf>
    <xf numFmtId="0" fontId="2" fillId="0" borderId="2" xfId="0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top"/>
    </xf>
    <xf numFmtId="0" fontId="2" fillId="0" borderId="9" xfId="0" applyFont="1" applyFill="1" applyBorder="1" applyAlignment="1">
      <alignment vertical="top" wrapText="1"/>
    </xf>
    <xf numFmtId="0" fontId="4" fillId="0" borderId="9" xfId="0" applyNumberFormat="1" applyFont="1" applyFill="1" applyBorder="1" applyAlignment="1">
      <alignment horizontal="left" vertical="top" wrapText="1" readingOrder="1"/>
    </xf>
    <xf numFmtId="0" fontId="4" fillId="0" borderId="9" xfId="0" applyNumberFormat="1" applyFont="1" applyFill="1" applyBorder="1" applyAlignment="1">
      <alignment horizontal="center" vertical="top" wrapText="1" readingOrder="1"/>
    </xf>
    <xf numFmtId="164" fontId="4" fillId="0" borderId="9" xfId="1" applyNumberFormat="1" applyFont="1" applyFill="1" applyBorder="1" applyAlignment="1">
      <alignment horizontal="right" vertical="top" wrapText="1" readingOrder="1"/>
    </xf>
    <xf numFmtId="164" fontId="4" fillId="0" borderId="9" xfId="1" applyNumberFormat="1" applyFont="1" applyFill="1" applyBorder="1" applyAlignment="1">
      <alignment horizontal="center" vertical="top" wrapText="1" readingOrder="1"/>
    </xf>
    <xf numFmtId="0" fontId="2" fillId="0" borderId="2" xfId="0" applyFont="1" applyFill="1" applyBorder="1" applyAlignment="1">
      <alignment horizontal="right" vertical="center" wrapText="1"/>
    </xf>
    <xf numFmtId="165" fontId="5" fillId="7" borderId="2" xfId="1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right" vertical="center" wrapText="1"/>
    </xf>
    <xf numFmtId="0" fontId="2" fillId="0" borderId="9" xfId="0" applyFont="1" applyFill="1" applyBorder="1" applyAlignment="1">
      <alignment horizontal="right" vertical="center" wrapText="1"/>
    </xf>
    <xf numFmtId="0" fontId="2" fillId="0" borderId="9" xfId="0" applyNumberFormat="1" applyFont="1" applyFill="1" applyBorder="1" applyAlignment="1">
      <alignment horizontal="left" vertical="center" wrapText="1" readingOrder="1"/>
    </xf>
    <xf numFmtId="0" fontId="2" fillId="0" borderId="9" xfId="0" applyNumberFormat="1" applyFont="1" applyFill="1" applyBorder="1" applyAlignment="1">
      <alignment horizontal="center" vertical="center" wrapText="1" readingOrder="1"/>
    </xf>
    <xf numFmtId="164" fontId="2" fillId="0" borderId="9" xfId="1" applyNumberFormat="1" applyFont="1" applyFill="1" applyBorder="1" applyAlignment="1">
      <alignment horizontal="center" vertical="center" wrapText="1" readingOrder="1"/>
    </xf>
    <xf numFmtId="164" fontId="5" fillId="0" borderId="9" xfId="1" applyNumberFormat="1" applyFont="1" applyFill="1" applyBorder="1" applyAlignment="1">
      <alignment horizontal="center" vertical="center" wrapText="1" readingOrder="1"/>
    </xf>
    <xf numFmtId="164" fontId="2" fillId="0" borderId="2" xfId="1" applyNumberFormat="1" applyFont="1" applyFill="1" applyBorder="1" applyAlignment="1">
      <alignment horizontal="right" vertical="center" wrapText="1" readingOrder="1"/>
    </xf>
    <xf numFmtId="164" fontId="5" fillId="0" borderId="2" xfId="1" applyNumberFormat="1" applyFont="1" applyFill="1" applyBorder="1" applyAlignment="1">
      <alignment horizontal="center" vertical="center" wrapText="1" readingOrder="1"/>
    </xf>
    <xf numFmtId="164" fontId="8" fillId="0" borderId="2" xfId="1" applyNumberFormat="1" applyFont="1" applyFill="1" applyBorder="1" applyAlignment="1">
      <alignment horizontal="center" vertical="center" wrapText="1" readingOrder="1"/>
    </xf>
    <xf numFmtId="164" fontId="2" fillId="0" borderId="3" xfId="1" applyNumberFormat="1" applyFont="1" applyFill="1" applyBorder="1" applyAlignment="1">
      <alignment horizontal="right" vertical="center" wrapText="1" readingOrder="1"/>
    </xf>
    <xf numFmtId="164" fontId="8" fillId="0" borderId="3" xfId="1" applyNumberFormat="1" applyFont="1" applyFill="1" applyBorder="1" applyAlignment="1">
      <alignment horizontal="center" vertical="center" wrapText="1" readingOrder="1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" fillId="2" borderId="1" xfId="0" applyNumberFormat="1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12" fillId="0" borderId="2" xfId="1" applyNumberFormat="1" applyFont="1" applyFill="1" applyBorder="1" applyAlignment="1">
      <alignment horizontal="center" vertical="center"/>
    </xf>
    <xf numFmtId="164" fontId="11" fillId="0" borderId="2" xfId="1" applyNumberFormat="1" applyFont="1" applyFill="1" applyBorder="1" applyAlignment="1">
      <alignment horizontal="center" vertical="center"/>
    </xf>
    <xf numFmtId="0" fontId="11" fillId="0" borderId="2" xfId="1" applyNumberFormat="1" applyFont="1" applyFill="1" applyBorder="1" applyAlignment="1">
      <alignment horizontal="center" vertical="center"/>
    </xf>
    <xf numFmtId="164" fontId="11" fillId="0" borderId="2" xfId="1" applyNumberFormat="1" applyFont="1" applyFill="1" applyBorder="1" applyAlignment="1">
      <alignment vertical="center"/>
    </xf>
    <xf numFmtId="0" fontId="10" fillId="0" borderId="2" xfId="0" applyFont="1" applyFill="1" applyBorder="1" applyAlignment="1">
      <alignment vertical="center"/>
    </xf>
    <xf numFmtId="164" fontId="10" fillId="0" borderId="2" xfId="1" applyNumberFormat="1" applyFont="1" applyFill="1" applyBorder="1" applyAlignment="1">
      <alignment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165" fontId="5" fillId="7" borderId="5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left" vertical="center" wrapText="1" readingOrder="1"/>
    </xf>
    <xf numFmtId="0" fontId="2" fillId="0" borderId="11" xfId="0" applyNumberFormat="1" applyFont="1" applyFill="1" applyBorder="1" applyAlignment="1">
      <alignment horizontal="center" vertical="center" wrapText="1" readingOrder="1"/>
    </xf>
    <xf numFmtId="164" fontId="2" fillId="0" borderId="11" xfId="1" applyNumberFormat="1" applyFont="1" applyFill="1" applyBorder="1" applyAlignment="1">
      <alignment horizontal="center" vertical="center" wrapText="1" readingOrder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vertical="center"/>
    </xf>
    <xf numFmtId="0" fontId="12" fillId="0" borderId="5" xfId="1" applyNumberFormat="1" applyFont="1" applyFill="1" applyBorder="1" applyAlignment="1">
      <alignment horizontal="center" vertical="center"/>
    </xf>
    <xf numFmtId="164" fontId="11" fillId="0" borderId="5" xfId="1" applyNumberFormat="1" applyFont="1" applyFill="1" applyBorder="1" applyAlignment="1">
      <alignment horizontal="center" vertical="center"/>
    </xf>
    <xf numFmtId="0" fontId="11" fillId="0" borderId="5" xfId="1" applyNumberFormat="1" applyFont="1" applyFill="1" applyBorder="1" applyAlignment="1">
      <alignment horizontal="center" vertical="center"/>
    </xf>
    <xf numFmtId="0" fontId="11" fillId="0" borderId="5" xfId="0" applyNumberFormat="1" applyFont="1" applyFill="1" applyBorder="1" applyAlignment="1">
      <alignment horizontal="center" vertical="center"/>
    </xf>
    <xf numFmtId="164" fontId="11" fillId="0" borderId="5" xfId="1" applyNumberFormat="1" applyFont="1" applyFill="1" applyBorder="1" applyAlignment="1">
      <alignment vertical="center"/>
    </xf>
    <xf numFmtId="0" fontId="10" fillId="0" borderId="5" xfId="0" applyNumberFormat="1" applyFont="1" applyFill="1" applyBorder="1" applyAlignment="1">
      <alignment horizontal="center" vertical="center"/>
    </xf>
    <xf numFmtId="164" fontId="10" fillId="0" borderId="5" xfId="1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43" fontId="3" fillId="0" borderId="5" xfId="1" applyFont="1" applyFill="1" applyBorder="1" applyAlignment="1">
      <alignment vertical="center"/>
    </xf>
    <xf numFmtId="43" fontId="3" fillId="0" borderId="2" xfId="1" applyFont="1" applyFill="1" applyBorder="1" applyAlignment="1">
      <alignment vertical="center"/>
    </xf>
    <xf numFmtId="0" fontId="10" fillId="0" borderId="9" xfId="0" applyFont="1" applyFill="1" applyBorder="1" applyAlignment="1">
      <alignment vertical="center"/>
    </xf>
    <xf numFmtId="164" fontId="11" fillId="0" borderId="9" xfId="1" applyNumberFormat="1" applyFont="1" applyFill="1" applyBorder="1" applyAlignment="1">
      <alignment horizontal="center" vertical="center"/>
    </xf>
    <xf numFmtId="164" fontId="11" fillId="0" borderId="9" xfId="1" applyNumberFormat="1" applyFont="1" applyFill="1" applyBorder="1" applyAlignment="1">
      <alignment vertical="center"/>
    </xf>
    <xf numFmtId="164" fontId="10" fillId="0" borderId="9" xfId="1" applyNumberFormat="1" applyFont="1" applyFill="1" applyBorder="1" applyAlignment="1">
      <alignment vertical="center"/>
    </xf>
    <xf numFmtId="43" fontId="3" fillId="0" borderId="9" xfId="1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10" fillId="0" borderId="1" xfId="0" applyNumberFormat="1" applyFont="1" applyFill="1" applyBorder="1" applyAlignment="1">
      <alignment horizontal="center" vertical="center"/>
    </xf>
    <xf numFmtId="164" fontId="10" fillId="0" borderId="1" xfId="1" applyNumberFormat="1" applyFont="1" applyFill="1" applyBorder="1" applyAlignment="1">
      <alignment vertical="center"/>
    </xf>
    <xf numFmtId="0" fontId="10" fillId="0" borderId="1" xfId="1" applyNumberFormat="1" applyFont="1" applyFill="1" applyBorder="1" applyAlignment="1">
      <alignment horizontal="center" vertical="center"/>
    </xf>
    <xf numFmtId="43" fontId="3" fillId="0" borderId="1" xfId="1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5" fillId="7" borderId="4" xfId="0" applyNumberFormat="1" applyFont="1" applyFill="1" applyBorder="1" applyAlignment="1">
      <alignment vertical="center" wrapText="1"/>
    </xf>
    <xf numFmtId="0" fontId="5" fillId="7" borderId="4" xfId="0" applyNumberFormat="1" applyFont="1" applyFill="1" applyBorder="1" applyAlignment="1">
      <alignment horizontal="center" vertical="center" wrapText="1"/>
    </xf>
    <xf numFmtId="164" fontId="5" fillId="7" borderId="4" xfId="1" applyNumberFormat="1" applyFont="1" applyFill="1" applyBorder="1" applyAlignment="1">
      <alignment vertical="center" wrapText="1"/>
    </xf>
    <xf numFmtId="0" fontId="2" fillId="0" borderId="4" xfId="0" applyNumberFormat="1" applyFont="1" applyFill="1" applyBorder="1" applyAlignment="1">
      <alignment horizontal="left" vertical="center" wrapText="1" readingOrder="1"/>
    </xf>
    <xf numFmtId="0" fontId="2" fillId="0" borderId="4" xfId="0" applyNumberFormat="1" applyFont="1" applyFill="1" applyBorder="1" applyAlignment="1">
      <alignment horizontal="center" vertical="center" wrapText="1" readingOrder="1"/>
    </xf>
    <xf numFmtId="0" fontId="2" fillId="0" borderId="3" xfId="0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center" vertical="center"/>
    </xf>
    <xf numFmtId="0" fontId="14" fillId="0" borderId="0" xfId="2" applyFont="1" applyFill="1"/>
    <xf numFmtId="0" fontId="14" fillId="0" borderId="0" xfId="2" applyFont="1"/>
    <xf numFmtId="0" fontId="1" fillId="0" borderId="0" xfId="3"/>
    <xf numFmtId="0" fontId="16" fillId="0" borderId="0" xfId="2" applyFont="1" applyAlignment="1">
      <alignment vertical="center"/>
    </xf>
    <xf numFmtId="0" fontId="19" fillId="0" borderId="0" xfId="2" applyFont="1"/>
    <xf numFmtId="0" fontId="18" fillId="0" borderId="0" xfId="2" applyFont="1" applyAlignment="1">
      <alignment vertical="center"/>
    </xf>
    <xf numFmtId="0" fontId="12" fillId="0" borderId="0" xfId="3" applyFont="1" applyAlignment="1">
      <alignment vertical="center"/>
    </xf>
    <xf numFmtId="0" fontId="12" fillId="0" borderId="0" xfId="3" applyFont="1" applyAlignment="1">
      <alignment vertical="center" wrapText="1"/>
    </xf>
    <xf numFmtId="0" fontId="22" fillId="0" borderId="0" xfId="3" applyFont="1" applyAlignment="1">
      <alignment vertical="center" wrapText="1"/>
    </xf>
    <xf numFmtId="0" fontId="24" fillId="0" borderId="0" xfId="3" applyFont="1" applyAlignment="1">
      <alignment vertical="center"/>
    </xf>
    <xf numFmtId="0" fontId="24" fillId="0" borderId="0" xfId="3" applyFont="1"/>
    <xf numFmtId="0" fontId="12" fillId="0" borderId="0" xfId="3" applyFont="1" applyBorder="1" applyAlignment="1">
      <alignment vertical="center" wrapText="1"/>
    </xf>
    <xf numFmtId="0" fontId="23" fillId="0" borderId="0" xfId="3" applyFont="1" applyBorder="1" applyAlignment="1">
      <alignment horizontal="left" vertical="center"/>
    </xf>
    <xf numFmtId="0" fontId="12" fillId="0" borderId="0" xfId="3" applyFont="1" applyAlignment="1">
      <alignment horizontal="left" vertical="center" wrapText="1"/>
    </xf>
    <xf numFmtId="0" fontId="23" fillId="0" borderId="0" xfId="3" applyFont="1" applyBorder="1" applyAlignment="1">
      <alignment vertical="center"/>
    </xf>
    <xf numFmtId="0" fontId="24" fillId="0" borderId="0" xfId="3" applyFont="1" applyAlignment="1">
      <alignment horizontal="left" vertical="center" indent="10"/>
    </xf>
    <xf numFmtId="0" fontId="24" fillId="0" borderId="0" xfId="3" applyFont="1" applyAlignment="1">
      <alignment horizontal="left" vertical="center" wrapText="1"/>
    </xf>
    <xf numFmtId="0" fontId="24" fillId="0" borderId="0" xfId="3" applyFont="1" applyAlignment="1">
      <alignment horizontal="left" vertical="center" indent="11"/>
    </xf>
    <xf numFmtId="0" fontId="24" fillId="0" borderId="0" xfId="3" applyFont="1" applyFill="1" applyAlignment="1">
      <alignment vertical="center"/>
    </xf>
    <xf numFmtId="0" fontId="23" fillId="0" borderId="0" xfId="3" applyFont="1" applyAlignment="1">
      <alignment vertical="center"/>
    </xf>
    <xf numFmtId="0" fontId="22" fillId="0" borderId="0" xfId="3" applyFont="1" applyAlignment="1">
      <alignment horizontal="left" vertical="center" wrapText="1"/>
    </xf>
    <xf numFmtId="0" fontId="25" fillId="0" borderId="0" xfId="3" applyFont="1" applyAlignment="1">
      <alignment vertical="center" wrapText="1"/>
    </xf>
    <xf numFmtId="0" fontId="12" fillId="0" borderId="0" xfId="3" applyFont="1" applyAlignment="1">
      <alignment horizontal="left" vertical="center"/>
    </xf>
    <xf numFmtId="0" fontId="12" fillId="0" borderId="0" xfId="3" applyFont="1" applyAlignment="1">
      <alignment horizontal="center" vertical="center" wrapText="1"/>
    </xf>
    <xf numFmtId="0" fontId="22" fillId="0" borderId="0" xfId="3" applyFont="1" applyAlignment="1">
      <alignment vertical="center"/>
    </xf>
    <xf numFmtId="0" fontId="22" fillId="0" borderId="0" xfId="3" applyFont="1" applyAlignment="1">
      <alignment horizontal="left" vertical="center"/>
    </xf>
    <xf numFmtId="0" fontId="27" fillId="0" borderId="0" xfId="3" applyFont="1" applyBorder="1" applyAlignment="1">
      <alignment vertical="center"/>
    </xf>
    <xf numFmtId="0" fontId="1" fillId="0" borderId="0" xfId="3" applyBorder="1"/>
    <xf numFmtId="0" fontId="2" fillId="0" borderId="0" xfId="4" applyFont="1"/>
    <xf numFmtId="0" fontId="2" fillId="0" borderId="0" xfId="4" applyFont="1" applyAlignment="1">
      <alignment horizontal="center"/>
    </xf>
    <xf numFmtId="0" fontId="2" fillId="0" borderId="0" xfId="4" applyFont="1" applyBorder="1" applyAlignment="1">
      <alignment horizontal="center" vertical="center"/>
    </xf>
    <xf numFmtId="0" fontId="2" fillId="0" borderId="10" xfId="4" applyFont="1" applyBorder="1" applyAlignment="1">
      <alignment horizontal="center" vertical="center"/>
    </xf>
    <xf numFmtId="0" fontId="2" fillId="0" borderId="11" xfId="4" applyFont="1" applyBorder="1" applyAlignment="1">
      <alignment horizontal="center" vertical="center"/>
    </xf>
    <xf numFmtId="0" fontId="2" fillId="0" borderId="11" xfId="4" applyFont="1" applyBorder="1" applyAlignment="1">
      <alignment horizontal="center"/>
    </xf>
    <xf numFmtId="0" fontId="2" fillId="0" borderId="13" xfId="4" applyFont="1" applyBorder="1" applyAlignment="1">
      <alignment horizontal="center"/>
    </xf>
    <xf numFmtId="0" fontId="2" fillId="0" borderId="19" xfId="4" applyFont="1" applyBorder="1" applyAlignment="1">
      <alignment horizontal="center"/>
    </xf>
    <xf numFmtId="0" fontId="2" fillId="0" borderId="0" xfId="4" applyFont="1" applyBorder="1" applyAlignment="1">
      <alignment horizontal="center"/>
    </xf>
    <xf numFmtId="0" fontId="2" fillId="0" borderId="20" xfId="4" applyFont="1" applyBorder="1" applyAlignment="1">
      <alignment horizontal="center"/>
    </xf>
    <xf numFmtId="0" fontId="2" fillId="0" borderId="1" xfId="4" applyFont="1" applyBorder="1" applyAlignment="1">
      <alignment horizontal="center" vertical="center"/>
    </xf>
    <xf numFmtId="0" fontId="2" fillId="0" borderId="0" xfId="4" applyFont="1" applyBorder="1" applyAlignment="1">
      <alignment horizontal="left" vertical="center"/>
    </xf>
    <xf numFmtId="0" fontId="2" fillId="0" borderId="13" xfId="4" applyFont="1" applyBorder="1" applyAlignment="1">
      <alignment horizontal="center" vertical="center"/>
    </xf>
    <xf numFmtId="0" fontId="2" fillId="0" borderId="10" xfId="4" applyFont="1" applyBorder="1" applyAlignment="1">
      <alignment horizontal="center"/>
    </xf>
    <xf numFmtId="0" fontId="2" fillId="0" borderId="0" xfId="4" applyFont="1" applyBorder="1"/>
    <xf numFmtId="0" fontId="2" fillId="0" borderId="1" xfId="4" applyFont="1" applyBorder="1" applyAlignment="1">
      <alignment horizontal="center"/>
    </xf>
    <xf numFmtId="0" fontId="30" fillId="0" borderId="0" xfId="4" applyFont="1" applyBorder="1" applyAlignment="1">
      <alignment horizontal="center" vertical="center" wrapText="1"/>
    </xf>
    <xf numFmtId="0" fontId="30" fillId="0" borderId="0" xfId="4" applyFont="1" applyBorder="1" applyAlignment="1">
      <alignment vertical="center" wrapText="1"/>
    </xf>
    <xf numFmtId="0" fontId="2" fillId="0" borderId="17" xfId="4" applyFont="1" applyBorder="1"/>
    <xf numFmtId="0" fontId="2" fillId="0" borderId="12" xfId="4" applyFont="1" applyBorder="1"/>
    <xf numFmtId="0" fontId="2" fillId="0" borderId="18" xfId="4" applyFont="1" applyBorder="1"/>
    <xf numFmtId="0" fontId="2" fillId="0" borderId="0" xfId="4" applyFont="1" applyAlignment="1">
      <alignment horizontal="right"/>
    </xf>
    <xf numFmtId="0" fontId="3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8" fillId="0" borderId="0" xfId="3" applyFont="1"/>
    <xf numFmtId="0" fontId="10" fillId="0" borderId="0" xfId="0" applyFont="1" applyFill="1" applyBorder="1" applyAlignment="1">
      <alignment vertical="center" wrapText="1"/>
    </xf>
    <xf numFmtId="0" fontId="20" fillId="0" borderId="0" xfId="3" applyFont="1" applyAlignment="1">
      <alignment horizontal="left" vertical="center" wrapText="1"/>
    </xf>
    <xf numFmtId="0" fontId="24" fillId="0" borderId="0" xfId="3" quotePrefix="1" applyFont="1" applyAlignment="1">
      <alignment vertical="center" wrapText="1"/>
    </xf>
    <xf numFmtId="0" fontId="24" fillId="0" borderId="0" xfId="3" quotePrefix="1" applyFont="1" applyAlignment="1">
      <alignment horizontal="left" vertical="center" wrapText="1"/>
    </xf>
    <xf numFmtId="0" fontId="24" fillId="0" borderId="0" xfId="3" applyFont="1" applyAlignment="1">
      <alignment horizontal="center" vertical="center"/>
    </xf>
    <xf numFmtId="0" fontId="20" fillId="0" borderId="0" xfId="3" applyFont="1" applyAlignment="1">
      <alignment horizontal="right" vertical="center"/>
    </xf>
    <xf numFmtId="0" fontId="20" fillId="0" borderId="0" xfId="3" applyFont="1" applyAlignment="1">
      <alignment vertical="center"/>
    </xf>
    <xf numFmtId="0" fontId="24" fillId="0" borderId="0" xfId="3" quotePrefix="1" applyFont="1" applyAlignment="1">
      <alignment vertical="center"/>
    </xf>
    <xf numFmtId="0" fontId="20" fillId="0" borderId="0" xfId="3" quotePrefix="1" applyFont="1" applyAlignment="1">
      <alignment vertical="center"/>
    </xf>
    <xf numFmtId="0" fontId="24" fillId="0" borderId="0" xfId="3" quotePrefix="1" applyFont="1" applyAlignment="1">
      <alignment horizontal="left" vertical="center"/>
    </xf>
    <xf numFmtId="16" fontId="20" fillId="0" borderId="0" xfId="3" quotePrefix="1" applyNumberFormat="1" applyFont="1" applyAlignment="1">
      <alignment horizontal="right" vertical="center"/>
    </xf>
    <xf numFmtId="164" fontId="5" fillId="7" borderId="1" xfId="1" applyNumberFormat="1" applyFont="1" applyFill="1" applyBorder="1" applyAlignment="1">
      <alignment horizontal="center" vertical="center" wrapText="1" readingOrder="1"/>
    </xf>
    <xf numFmtId="164" fontId="5" fillId="3" borderId="1" xfId="1" applyNumberFormat="1" applyFont="1" applyFill="1" applyBorder="1" applyAlignment="1">
      <alignment horizontal="center" vertical="center" wrapText="1" readingOrder="1"/>
    </xf>
    <xf numFmtId="0" fontId="11" fillId="0" borderId="2" xfId="0" applyFont="1" applyFill="1" applyBorder="1" applyAlignment="1">
      <alignment vertical="center"/>
    </xf>
    <xf numFmtId="164" fontId="12" fillId="0" borderId="2" xfId="1" applyNumberFormat="1" applyFont="1" applyFill="1" applyBorder="1" applyAlignment="1">
      <alignment horizontal="center" vertical="center"/>
    </xf>
    <xf numFmtId="43" fontId="11" fillId="0" borderId="2" xfId="1" applyFont="1" applyFill="1" applyBorder="1" applyAlignment="1">
      <alignment horizontal="center" vertical="center"/>
    </xf>
    <xf numFmtId="0" fontId="11" fillId="0" borderId="37" xfId="0" applyFont="1" applyFill="1" applyBorder="1" applyAlignment="1">
      <alignment vertical="center"/>
    </xf>
    <xf numFmtId="0" fontId="12" fillId="0" borderId="37" xfId="1" applyNumberFormat="1" applyFont="1" applyFill="1" applyBorder="1" applyAlignment="1">
      <alignment horizontal="center" vertical="center"/>
    </xf>
    <xf numFmtId="164" fontId="12" fillId="0" borderId="37" xfId="1" applyNumberFormat="1" applyFont="1" applyFill="1" applyBorder="1" applyAlignment="1">
      <alignment horizontal="center" vertical="center"/>
    </xf>
    <xf numFmtId="0" fontId="11" fillId="0" borderId="37" xfId="1" applyNumberFormat="1" applyFont="1" applyFill="1" applyBorder="1" applyAlignment="1">
      <alignment horizontal="center" vertical="center"/>
    </xf>
    <xf numFmtId="164" fontId="11" fillId="0" borderId="37" xfId="1" applyNumberFormat="1" applyFont="1" applyFill="1" applyBorder="1" applyAlignment="1">
      <alignment horizontal="center" vertical="center"/>
    </xf>
    <xf numFmtId="164" fontId="11" fillId="0" borderId="37" xfId="1" applyNumberFormat="1" applyFont="1" applyFill="1" applyBorder="1" applyAlignment="1">
      <alignment vertical="center"/>
    </xf>
    <xf numFmtId="0" fontId="10" fillId="0" borderId="37" xfId="0" applyNumberFormat="1" applyFont="1" applyFill="1" applyBorder="1" applyAlignment="1">
      <alignment horizontal="center" vertical="center"/>
    </xf>
    <xf numFmtId="164" fontId="10" fillId="0" borderId="37" xfId="1" applyNumberFormat="1" applyFont="1" applyFill="1" applyBorder="1" applyAlignment="1">
      <alignment vertical="center"/>
    </xf>
    <xf numFmtId="43" fontId="3" fillId="0" borderId="37" xfId="1" applyFont="1" applyFill="1" applyBorder="1" applyAlignment="1">
      <alignment vertical="center"/>
    </xf>
    <xf numFmtId="0" fontId="10" fillId="0" borderId="3" xfId="0" applyNumberFormat="1" applyFont="1" applyFill="1" applyBorder="1" applyAlignment="1">
      <alignment horizontal="center" vertical="center"/>
    </xf>
    <xf numFmtId="164" fontId="10" fillId="0" borderId="3" xfId="1" applyNumberFormat="1" applyFont="1" applyFill="1" applyBorder="1" applyAlignment="1">
      <alignment vertical="center"/>
    </xf>
    <xf numFmtId="164" fontId="10" fillId="0" borderId="1" xfId="1" applyNumberFormat="1" applyFont="1" applyFill="1" applyBorder="1" applyAlignment="1">
      <alignment horizontal="center" vertical="center"/>
    </xf>
    <xf numFmtId="164" fontId="10" fillId="0" borderId="38" xfId="1" applyNumberFormat="1" applyFont="1" applyFill="1" applyBorder="1" applyAlignment="1">
      <alignment vertical="center"/>
    </xf>
    <xf numFmtId="43" fontId="3" fillId="0" borderId="36" xfId="1" applyFont="1" applyFill="1" applyBorder="1" applyAlignment="1">
      <alignment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164" fontId="5" fillId="7" borderId="4" xfId="1" applyNumberFormat="1" applyFont="1" applyFill="1" applyBorder="1" applyAlignment="1">
      <alignment horizontal="center" vertical="center" wrapText="1"/>
    </xf>
    <xf numFmtId="164" fontId="5" fillId="7" borderId="36" xfId="1" applyNumberFormat="1" applyFont="1" applyFill="1" applyBorder="1" applyAlignment="1">
      <alignment horizontal="center" vertical="center" wrapText="1" readingOrder="1"/>
    </xf>
    <xf numFmtId="164" fontId="3" fillId="6" borderId="3" xfId="1" applyNumberFormat="1" applyFont="1" applyFill="1" applyBorder="1" applyAlignment="1">
      <alignment horizontal="center" vertical="center" wrapText="1" readingOrder="1"/>
    </xf>
    <xf numFmtId="164" fontId="3" fillId="9" borderId="36" xfId="1" applyNumberFormat="1" applyFont="1" applyFill="1" applyBorder="1" applyAlignment="1">
      <alignment horizontal="center" vertical="center" wrapText="1" readingOrder="1"/>
    </xf>
    <xf numFmtId="164" fontId="3" fillId="3" borderId="36" xfId="1" applyNumberFormat="1" applyFont="1" applyFill="1" applyBorder="1" applyAlignment="1">
      <alignment horizontal="center" vertical="center" wrapText="1" readingOrder="1"/>
    </xf>
    <xf numFmtId="0" fontId="2" fillId="0" borderId="9" xfId="0" applyFont="1" applyFill="1" applyBorder="1" applyAlignment="1">
      <alignment horizontal="left" vertical="center" wrapText="1"/>
    </xf>
    <xf numFmtId="164" fontId="3" fillId="8" borderId="37" xfId="1" applyNumberFormat="1" applyFont="1" applyFill="1" applyBorder="1" applyAlignment="1">
      <alignment horizontal="center" vertical="center" wrapText="1" readingOrder="1"/>
    </xf>
    <xf numFmtId="164" fontId="3" fillId="3" borderId="4" xfId="1" applyNumberFormat="1" applyFont="1" applyFill="1" applyBorder="1" applyAlignment="1">
      <alignment horizontal="center" vertical="center" wrapText="1" readingOrder="1"/>
    </xf>
    <xf numFmtId="0" fontId="3" fillId="8" borderId="4" xfId="1" applyNumberFormat="1" applyFont="1" applyFill="1" applyBorder="1" applyAlignment="1">
      <alignment horizontal="center" vertical="center" wrapText="1" readingOrder="1"/>
    </xf>
    <xf numFmtId="0" fontId="2" fillId="0" borderId="37" xfId="0" applyFont="1" applyFill="1" applyBorder="1" applyAlignment="1">
      <alignment horizontal="right" vertical="center"/>
    </xf>
    <xf numFmtId="0" fontId="2" fillId="0" borderId="37" xfId="0" applyNumberFormat="1" applyFont="1" applyFill="1" applyBorder="1" applyAlignment="1">
      <alignment horizontal="left" vertical="center" wrapText="1" readingOrder="1"/>
    </xf>
    <xf numFmtId="0" fontId="2" fillId="0" borderId="37" xfId="0" applyNumberFormat="1" applyFont="1" applyFill="1" applyBorder="1" applyAlignment="1">
      <alignment horizontal="center" vertical="center" wrapText="1" readingOrder="1"/>
    </xf>
    <xf numFmtId="164" fontId="2" fillId="0" borderId="37" xfId="1" applyNumberFormat="1" applyFont="1" applyFill="1" applyBorder="1" applyAlignment="1">
      <alignment horizontal="center" vertical="center" wrapText="1" readingOrder="1"/>
    </xf>
    <xf numFmtId="164" fontId="2" fillId="0" borderId="2" xfId="1" applyNumberFormat="1" applyFont="1" applyFill="1" applyBorder="1" applyAlignment="1">
      <alignment horizontal="left" vertical="center" wrapText="1" readingOrder="1"/>
    </xf>
    <xf numFmtId="164" fontId="2" fillId="0" borderId="3" xfId="1" applyNumberFormat="1" applyFont="1" applyFill="1" applyBorder="1" applyAlignment="1">
      <alignment horizontal="left" vertical="center" wrapText="1" readingOrder="1"/>
    </xf>
    <xf numFmtId="164" fontId="2" fillId="10" borderId="2" xfId="1" applyNumberFormat="1" applyFont="1" applyFill="1" applyBorder="1" applyAlignment="1">
      <alignment horizontal="left" vertical="center" wrapText="1" readingOrder="1"/>
    </xf>
    <xf numFmtId="0" fontId="10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 readingOrder="1"/>
    </xf>
    <xf numFmtId="0" fontId="10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left" vertical="center" wrapText="1" readingOrder="1"/>
    </xf>
    <xf numFmtId="0" fontId="4" fillId="0" borderId="5" xfId="0" applyNumberFormat="1" applyFont="1" applyFill="1" applyBorder="1" applyAlignment="1">
      <alignment horizontal="center" vertical="center" wrapText="1" readingOrder="1"/>
    </xf>
    <xf numFmtId="164" fontId="4" fillId="0" borderId="5" xfId="1" applyNumberFormat="1" applyFont="1" applyFill="1" applyBorder="1" applyAlignment="1">
      <alignment horizontal="center" vertical="center" wrapText="1" readingOrder="1"/>
    </xf>
    <xf numFmtId="0" fontId="3" fillId="4" borderId="5" xfId="0" applyNumberFormat="1" applyFont="1" applyFill="1" applyBorder="1" applyAlignment="1">
      <alignment horizontal="left" vertical="center" wrapText="1" readingOrder="1"/>
    </xf>
    <xf numFmtId="0" fontId="3" fillId="4" borderId="5" xfId="1" applyNumberFormat="1" applyFont="1" applyFill="1" applyBorder="1" applyAlignment="1">
      <alignment horizontal="center" vertical="center" wrapText="1" readingOrder="1"/>
    </xf>
    <xf numFmtId="164" fontId="3" fillId="4" borderId="5" xfId="1" applyNumberFormat="1" applyFont="1" applyFill="1" applyBorder="1" applyAlignment="1">
      <alignment horizontal="center" vertical="center" wrapText="1" readingOrder="1"/>
    </xf>
    <xf numFmtId="43" fontId="12" fillId="0" borderId="2" xfId="1" applyFont="1" applyFill="1" applyBorder="1" applyAlignment="1">
      <alignment horizontal="center" vertical="center"/>
    </xf>
    <xf numFmtId="43" fontId="10" fillId="0" borderId="2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wrapText="1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wrapText="1"/>
    </xf>
    <xf numFmtId="0" fontId="11" fillId="0" borderId="1" xfId="0" applyFont="1" applyFill="1" applyBorder="1" applyAlignment="1">
      <alignment horizontal="center"/>
    </xf>
    <xf numFmtId="0" fontId="22" fillId="0" borderId="1" xfId="0" applyNumberFormat="1" applyFont="1" applyFill="1" applyBorder="1" applyAlignment="1">
      <alignment horizontal="center" vertical="center"/>
    </xf>
    <xf numFmtId="0" fontId="20" fillId="0" borderId="0" xfId="3" applyFont="1" applyAlignment="1">
      <alignment horizontal="left" vertical="center"/>
    </xf>
    <xf numFmtId="0" fontId="11" fillId="0" borderId="0" xfId="0" applyFont="1" applyFill="1" applyBorder="1" applyAlignment="1">
      <alignment vertical="center"/>
    </xf>
    <xf numFmtId="0" fontId="5" fillId="6" borderId="4" xfId="0" applyNumberFormat="1" applyFont="1" applyFill="1" applyBorder="1" applyAlignment="1">
      <alignment vertical="center"/>
    </xf>
    <xf numFmtId="0" fontId="5" fillId="5" borderId="9" xfId="0" applyNumberFormat="1" applyFont="1" applyFill="1" applyBorder="1" applyAlignment="1">
      <alignment vertical="center"/>
    </xf>
    <xf numFmtId="0" fontId="5" fillId="3" borderId="5" xfId="0" applyNumberFormat="1" applyFont="1" applyFill="1" applyBorder="1" applyAlignment="1">
      <alignment vertical="center"/>
    </xf>
    <xf numFmtId="0" fontId="5" fillId="3" borderId="3" xfId="0" applyNumberFormat="1" applyFont="1" applyFill="1" applyBorder="1" applyAlignment="1">
      <alignment vertical="center"/>
    </xf>
    <xf numFmtId="0" fontId="5" fillId="4" borderId="2" xfId="0" applyNumberFormat="1" applyFont="1" applyFill="1" applyBorder="1" applyAlignment="1">
      <alignment vertical="center"/>
    </xf>
    <xf numFmtId="0" fontId="2" fillId="0" borderId="2" xfId="0" applyNumberFormat="1" applyFont="1" applyFill="1" applyBorder="1" applyAlignment="1">
      <alignment vertical="center"/>
    </xf>
    <xf numFmtId="0" fontId="5" fillId="4" borderId="4" xfId="0" applyNumberFormat="1" applyFont="1" applyFill="1" applyBorder="1" applyAlignment="1">
      <alignment vertical="center"/>
    </xf>
    <xf numFmtId="0" fontId="2" fillId="0" borderId="9" xfId="0" applyNumberFormat="1" applyFont="1" applyFill="1" applyBorder="1" applyAlignment="1">
      <alignment vertical="center"/>
    </xf>
    <xf numFmtId="0" fontId="2" fillId="0" borderId="3" xfId="0" applyNumberFormat="1" applyFont="1" applyFill="1" applyBorder="1" applyAlignment="1">
      <alignment vertical="center"/>
    </xf>
    <xf numFmtId="0" fontId="5" fillId="6" borderId="5" xfId="0" applyNumberFormat="1" applyFont="1" applyFill="1" applyBorder="1" applyAlignment="1">
      <alignment vertical="center"/>
    </xf>
    <xf numFmtId="0" fontId="2" fillId="0" borderId="4" xfId="0" applyNumberFormat="1" applyFont="1" applyFill="1" applyBorder="1" applyAlignment="1">
      <alignment vertical="center"/>
    </xf>
    <xf numFmtId="0" fontId="2" fillId="0" borderId="5" xfId="0" applyNumberFormat="1" applyFont="1" applyFill="1" applyBorder="1" applyAlignment="1">
      <alignment vertical="center"/>
    </xf>
    <xf numFmtId="0" fontId="5" fillId="4" borderId="5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vertical="center"/>
    </xf>
    <xf numFmtId="0" fontId="22" fillId="0" borderId="0" xfId="0" applyNumberFormat="1" applyFont="1" applyFill="1" applyBorder="1" applyAlignment="1">
      <alignment vertical="center"/>
    </xf>
    <xf numFmtId="0" fontId="12" fillId="0" borderId="0" xfId="0" applyNumberFormat="1" applyFont="1" applyFill="1" applyBorder="1" applyAlignment="1">
      <alignment vertical="center"/>
    </xf>
    <xf numFmtId="164" fontId="80" fillId="0" borderId="2" xfId="1" applyNumberFormat="1" applyFont="1" applyFill="1" applyBorder="1" applyAlignment="1">
      <alignment horizontal="left" vertical="center" wrapText="1" readingOrder="1"/>
    </xf>
    <xf numFmtId="0" fontId="5" fillId="7" borderId="36" xfId="0" applyNumberFormat="1" applyFont="1" applyFill="1" applyBorder="1" applyAlignment="1">
      <alignment horizontal="left" vertical="center" wrapText="1" readingOrder="1"/>
    </xf>
    <xf numFmtId="164" fontId="5" fillId="7" borderId="4" xfId="1" applyNumberFormat="1" applyFont="1" applyFill="1" applyBorder="1" applyAlignment="1">
      <alignment horizontal="left" vertical="center" wrapText="1"/>
    </xf>
    <xf numFmtId="0" fontId="3" fillId="6" borderId="2" xfId="0" applyNumberFormat="1" applyFont="1" applyFill="1" applyBorder="1" applyAlignment="1">
      <alignment horizontal="left" vertical="center" wrapText="1" readingOrder="1"/>
    </xf>
    <xf numFmtId="164" fontId="5" fillId="5" borderId="9" xfId="0" applyNumberFormat="1" applyFont="1" applyFill="1" applyBorder="1" applyAlignment="1">
      <alignment horizontal="left" vertical="center" wrapText="1" readingOrder="1"/>
    </xf>
    <xf numFmtId="164" fontId="3" fillId="3" borderId="36" xfId="1" applyNumberFormat="1" applyFont="1" applyFill="1" applyBorder="1" applyAlignment="1">
      <alignment horizontal="left" vertical="center" wrapText="1" readingOrder="1"/>
    </xf>
    <xf numFmtId="164" fontId="3" fillId="4" borderId="4" xfId="1" applyNumberFormat="1" applyFont="1" applyFill="1" applyBorder="1" applyAlignment="1">
      <alignment horizontal="left" vertical="center" wrapText="1" readingOrder="1"/>
    </xf>
    <xf numFmtId="164" fontId="3" fillId="4" borderId="2" xfId="1" applyNumberFormat="1" applyFont="1" applyFill="1" applyBorder="1" applyAlignment="1">
      <alignment horizontal="left" vertical="center" wrapText="1" readingOrder="1"/>
    </xf>
    <xf numFmtId="164" fontId="4" fillId="0" borderId="2" xfId="1" applyNumberFormat="1" applyFont="1" applyFill="1" applyBorder="1" applyAlignment="1">
      <alignment horizontal="left" vertical="center" wrapText="1" readingOrder="1"/>
    </xf>
    <xf numFmtId="164" fontId="4" fillId="0" borderId="9" xfId="1" applyNumberFormat="1" applyFont="1" applyFill="1" applyBorder="1" applyAlignment="1">
      <alignment horizontal="left" vertical="center" wrapText="1" readingOrder="1"/>
    </xf>
    <xf numFmtId="0" fontId="4" fillId="0" borderId="2" xfId="1" applyNumberFormat="1" applyFont="1" applyFill="1" applyBorder="1" applyAlignment="1">
      <alignment horizontal="left" vertical="center" wrapText="1" readingOrder="1"/>
    </xf>
    <xf numFmtId="164" fontId="4" fillId="0" borderId="3" xfId="1" applyNumberFormat="1" applyFont="1" applyFill="1" applyBorder="1" applyAlignment="1">
      <alignment horizontal="left" vertical="center" wrapText="1" readingOrder="1"/>
    </xf>
    <xf numFmtId="164" fontId="4" fillId="0" borderId="4" xfId="1" applyNumberFormat="1" applyFont="1" applyFill="1" applyBorder="1" applyAlignment="1">
      <alignment horizontal="left" vertical="center" wrapText="1" readingOrder="1"/>
    </xf>
    <xf numFmtId="164" fontId="4" fillId="0" borderId="5" xfId="1" applyNumberFormat="1" applyFont="1" applyFill="1" applyBorder="1" applyAlignment="1">
      <alignment horizontal="left" vertical="center" wrapText="1" readingOrder="1"/>
    </xf>
    <xf numFmtId="164" fontId="5" fillId="5" borderId="3" xfId="1" applyNumberFormat="1" applyFont="1" applyFill="1" applyBorder="1" applyAlignment="1">
      <alignment horizontal="left" vertical="center" wrapText="1" readingOrder="1"/>
    </xf>
    <xf numFmtId="0" fontId="4" fillId="0" borderId="3" xfId="1" applyNumberFormat="1" applyFont="1" applyFill="1" applyBorder="1" applyAlignment="1">
      <alignment horizontal="left" vertical="center" wrapText="1" readingOrder="1"/>
    </xf>
    <xf numFmtId="164" fontId="5" fillId="5" borderId="3" xfId="0" applyNumberFormat="1" applyFont="1" applyFill="1" applyBorder="1" applyAlignment="1">
      <alignment horizontal="left" vertical="center" wrapText="1" readingOrder="1"/>
    </xf>
    <xf numFmtId="164" fontId="3" fillId="4" borderId="5" xfId="1" applyNumberFormat="1" applyFont="1" applyFill="1" applyBorder="1" applyAlignment="1">
      <alignment horizontal="left" vertical="center" wrapText="1" readingOrder="1"/>
    </xf>
    <xf numFmtId="0" fontId="2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164" fontId="10" fillId="0" borderId="36" xfId="1" applyNumberFormat="1" applyFont="1" applyFill="1" applyBorder="1" applyAlignment="1">
      <alignment vertical="center"/>
    </xf>
    <xf numFmtId="43" fontId="3" fillId="0" borderId="3" xfId="1" applyFont="1" applyFill="1" applyBorder="1" applyAlignment="1">
      <alignment vertical="center"/>
    </xf>
    <xf numFmtId="1" fontId="10" fillId="0" borderId="37" xfId="0" applyNumberFormat="1" applyFont="1" applyFill="1" applyBorder="1" applyAlignment="1">
      <alignment horizontal="center" vertical="center"/>
    </xf>
    <xf numFmtId="1" fontId="10" fillId="0" borderId="1" xfId="1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vertical="center"/>
    </xf>
    <xf numFmtId="0" fontId="5" fillId="9" borderId="41" xfId="0" applyFont="1" applyFill="1" applyBorder="1" applyAlignment="1">
      <alignment vertical="center"/>
    </xf>
    <xf numFmtId="0" fontId="5" fillId="9" borderId="2" xfId="0" applyNumberFormat="1" applyFont="1" applyFill="1" applyBorder="1" applyAlignment="1">
      <alignment horizontal="center" vertical="center" wrapText="1" readingOrder="1"/>
    </xf>
    <xf numFmtId="164" fontId="5" fillId="9" borderId="2" xfId="0" applyNumberFormat="1" applyFont="1" applyFill="1" applyBorder="1" applyAlignment="1">
      <alignment horizontal="center" vertical="center" wrapText="1" readingOrder="1"/>
    </xf>
    <xf numFmtId="0" fontId="5" fillId="3" borderId="2" xfId="0" applyNumberFormat="1" applyFont="1" applyFill="1" applyBorder="1" applyAlignment="1">
      <alignment horizontal="left" vertical="center" wrapText="1" readingOrder="1"/>
    </xf>
    <xf numFmtId="0" fontId="5" fillId="3" borderId="2" xfId="0" applyNumberFormat="1" applyFont="1" applyFill="1" applyBorder="1" applyAlignment="1">
      <alignment horizontal="center" vertical="center" wrapText="1" readingOrder="1"/>
    </xf>
    <xf numFmtId="164" fontId="5" fillId="3" borderId="2" xfId="1" applyNumberFormat="1" applyFont="1" applyFill="1" applyBorder="1" applyAlignment="1">
      <alignment vertical="center" wrapText="1" readingOrder="1"/>
    </xf>
    <xf numFmtId="0" fontId="4" fillId="0" borderId="5" xfId="1" applyNumberFormat="1" applyFont="1" applyFill="1" applyBorder="1" applyAlignment="1">
      <alignment horizontal="left" vertical="center" wrapText="1" readingOrder="1"/>
    </xf>
    <xf numFmtId="0" fontId="2" fillId="0" borderId="4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left" vertical="center"/>
    </xf>
    <xf numFmtId="0" fontId="10" fillId="0" borderId="13" xfId="0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4" fillId="0" borderId="38" xfId="0" applyFont="1" applyFill="1" applyBorder="1" applyAlignment="1">
      <alignment horizontal="left" vertical="center"/>
    </xf>
    <xf numFmtId="0" fontId="4" fillId="0" borderId="39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5" fillId="2" borderId="36" xfId="0" applyNumberFormat="1" applyFont="1" applyFill="1" applyBorder="1" applyAlignment="1">
      <alignment horizontal="center" vertical="center" wrapText="1" readingOrder="1"/>
    </xf>
    <xf numFmtId="0" fontId="5" fillId="7" borderId="40" xfId="0" applyNumberFormat="1" applyFont="1" applyFill="1" applyBorder="1" applyAlignment="1">
      <alignment horizontal="center" vertical="center" wrapText="1"/>
    </xf>
    <xf numFmtId="0" fontId="5" fillId="7" borderId="40" xfId="0" applyNumberFormat="1" applyFont="1" applyFill="1" applyBorder="1" applyAlignment="1">
      <alignment vertical="center" wrapText="1"/>
    </xf>
    <xf numFmtId="164" fontId="5" fillId="7" borderId="40" xfId="1" applyNumberFormat="1" applyFont="1" applyFill="1" applyBorder="1" applyAlignment="1">
      <alignment vertical="center" wrapText="1"/>
    </xf>
    <xf numFmtId="0" fontId="5" fillId="7" borderId="36" xfId="0" applyNumberFormat="1" applyFont="1" applyFill="1" applyBorder="1" applyAlignment="1">
      <alignment horizontal="center" vertical="center" wrapText="1"/>
    </xf>
    <xf numFmtId="0" fontId="5" fillId="7" borderId="36" xfId="0" applyNumberFormat="1" applyFont="1" applyFill="1" applyBorder="1" applyAlignment="1">
      <alignment vertical="center" wrapText="1"/>
    </xf>
    <xf numFmtId="165" fontId="5" fillId="7" borderId="36" xfId="1" applyNumberFormat="1" applyFont="1" applyFill="1" applyBorder="1" applyAlignment="1">
      <alignment horizontal="center" vertical="center" wrapText="1"/>
    </xf>
    <xf numFmtId="164" fontId="5" fillId="7" borderId="36" xfId="1" applyNumberFormat="1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/>
    </xf>
    <xf numFmtId="0" fontId="5" fillId="9" borderId="9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0" fontId="5" fillId="3" borderId="40" xfId="0" applyNumberFormat="1" applyFont="1" applyFill="1" applyBorder="1" applyAlignment="1">
      <alignment horizontal="left" vertical="center" wrapText="1" readingOrder="1"/>
    </xf>
    <xf numFmtId="0" fontId="5" fillId="3" borderId="40" xfId="0" applyNumberFormat="1" applyFont="1" applyFill="1" applyBorder="1" applyAlignment="1">
      <alignment horizontal="center" vertical="center" wrapText="1" readingOrder="1"/>
    </xf>
    <xf numFmtId="164" fontId="5" fillId="3" borderId="40" xfId="1" applyNumberFormat="1" applyFont="1" applyFill="1" applyBorder="1" applyAlignment="1">
      <alignment vertical="center" wrapText="1" readingOrder="1"/>
    </xf>
    <xf numFmtId="0" fontId="5" fillId="3" borderId="36" xfId="0" applyFont="1" applyFill="1" applyBorder="1" applyAlignment="1">
      <alignment horizontal="center" vertical="center"/>
    </xf>
    <xf numFmtId="0" fontId="5" fillId="3" borderId="36" xfId="0" applyNumberFormat="1" applyFont="1" applyFill="1" applyBorder="1" applyAlignment="1">
      <alignment horizontal="left" vertical="center" wrapText="1" readingOrder="1"/>
    </xf>
    <xf numFmtId="165" fontId="5" fillId="3" borderId="36" xfId="1" applyNumberFormat="1" applyFont="1" applyFill="1" applyBorder="1" applyAlignment="1">
      <alignment horizontal="center" vertical="center" wrapText="1" readingOrder="1"/>
    </xf>
    <xf numFmtId="164" fontId="5" fillId="3" borderId="36" xfId="1" applyNumberFormat="1" applyFont="1" applyFill="1" applyBorder="1" applyAlignment="1">
      <alignment horizontal="center" vertical="center" wrapText="1" readingOrder="1"/>
    </xf>
    <xf numFmtId="0" fontId="5" fillId="8" borderId="4" xfId="0" applyFont="1" applyFill="1" applyBorder="1" applyAlignment="1">
      <alignment horizontal="center" vertical="center"/>
    </xf>
    <xf numFmtId="164" fontId="5" fillId="8" borderId="4" xfId="1" applyNumberFormat="1" applyFont="1" applyFill="1" applyBorder="1" applyAlignment="1">
      <alignment horizontal="right" vertical="center" wrapText="1" readingOrder="1"/>
    </xf>
    <xf numFmtId="0" fontId="2" fillId="0" borderId="9" xfId="0" applyFont="1" applyFill="1" applyBorder="1" applyAlignment="1">
      <alignment horizontal="center" vertical="center"/>
    </xf>
    <xf numFmtId="0" fontId="5" fillId="3" borderId="36" xfId="1" applyNumberFormat="1" applyFont="1" applyFill="1" applyBorder="1" applyAlignment="1">
      <alignment horizontal="center" vertical="center" wrapText="1" readingOrder="1"/>
    </xf>
    <xf numFmtId="164" fontId="5" fillId="8" borderId="4" xfId="0" applyNumberFormat="1" applyFont="1" applyFill="1" applyBorder="1" applyAlignment="1">
      <alignment horizontal="center" vertical="center" wrapText="1" readingOrder="1"/>
    </xf>
    <xf numFmtId="0" fontId="5" fillId="8" borderId="2" xfId="0" applyFont="1" applyFill="1" applyBorder="1" applyAlignment="1">
      <alignment horizontal="center" vertical="center"/>
    </xf>
    <xf numFmtId="0" fontId="5" fillId="3" borderId="36" xfId="0" applyNumberFormat="1" applyFont="1" applyFill="1" applyBorder="1" applyAlignment="1">
      <alignment horizontal="center" vertical="center" wrapText="1" readingOrder="1"/>
    </xf>
    <xf numFmtId="164" fontId="5" fillId="3" borderId="36" xfId="1" applyNumberFormat="1" applyFont="1" applyFill="1" applyBorder="1" applyAlignment="1">
      <alignment vertical="center" wrapText="1" readingOrder="1"/>
    </xf>
    <xf numFmtId="0" fontId="5" fillId="3" borderId="13" xfId="0" applyFont="1" applyFill="1" applyBorder="1" applyAlignment="1">
      <alignment horizontal="center" vertical="center"/>
    </xf>
    <xf numFmtId="0" fontId="5" fillId="3" borderId="13" xfId="1" applyNumberFormat="1" applyFont="1" applyFill="1" applyBorder="1" applyAlignment="1">
      <alignment horizontal="center" vertical="center" wrapText="1" readingOrder="1"/>
    </xf>
    <xf numFmtId="164" fontId="5" fillId="3" borderId="13" xfId="1" applyNumberFormat="1" applyFont="1" applyFill="1" applyBorder="1" applyAlignment="1">
      <alignment horizontal="center" vertical="center" wrapText="1" readingOrder="1"/>
    </xf>
    <xf numFmtId="15" fontId="2" fillId="0" borderId="0" xfId="0" quotePrefix="1" applyNumberFormat="1" applyFont="1" applyFill="1" applyBorder="1" applyAlignment="1">
      <alignment vertical="center"/>
    </xf>
    <xf numFmtId="0" fontId="2" fillId="0" borderId="0" xfId="0" quotePrefix="1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left" vertical="center" wrapText="1" readingOrder="1"/>
    </xf>
    <xf numFmtId="3" fontId="2" fillId="0" borderId="2" xfId="0" applyNumberFormat="1" applyFont="1" applyFill="1" applyBorder="1" applyAlignment="1">
      <alignment vertical="center"/>
    </xf>
    <xf numFmtId="0" fontId="2" fillId="0" borderId="42" xfId="0" applyNumberFormat="1" applyFont="1" applyFill="1" applyBorder="1" applyAlignment="1">
      <alignment horizontal="left" vertical="center" wrapText="1" readingOrder="1"/>
    </xf>
    <xf numFmtId="3" fontId="2" fillId="0" borderId="43" xfId="0" applyNumberFormat="1" applyFont="1" applyFill="1" applyBorder="1" applyAlignment="1">
      <alignment vertical="center"/>
    </xf>
    <xf numFmtId="3" fontId="2" fillId="0" borderId="44" xfId="0" applyNumberFormat="1" applyFont="1" applyFill="1" applyBorder="1" applyAlignment="1">
      <alignment vertical="center"/>
    </xf>
    <xf numFmtId="43" fontId="11" fillId="0" borderId="37" xfId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vertical="center" wrapText="1"/>
    </xf>
    <xf numFmtId="0" fontId="5" fillId="2" borderId="38" xfId="0" applyNumberFormat="1" applyFont="1" applyFill="1" applyBorder="1" applyAlignment="1">
      <alignment horizontal="center" vertical="center" wrapText="1" readingOrder="1"/>
    </xf>
    <xf numFmtId="164" fontId="5" fillId="7" borderId="38" xfId="1" applyNumberFormat="1" applyFont="1" applyFill="1" applyBorder="1" applyAlignment="1">
      <alignment horizontal="center" vertical="center" wrapText="1"/>
    </xf>
    <xf numFmtId="164" fontId="5" fillId="6" borderId="46" xfId="1" applyNumberFormat="1" applyFont="1" applyFill="1" applyBorder="1" applyAlignment="1">
      <alignment horizontal="center" vertical="center" wrapText="1" readingOrder="1"/>
    </xf>
    <xf numFmtId="164" fontId="5" fillId="9" borderId="47" xfId="1" applyNumberFormat="1" applyFont="1" applyFill="1" applyBorder="1" applyAlignment="1">
      <alignment horizontal="center" vertical="center" wrapText="1" readingOrder="1"/>
    </xf>
    <xf numFmtId="164" fontId="5" fillId="3" borderId="38" xfId="1" applyNumberFormat="1" applyFont="1" applyFill="1" applyBorder="1" applyAlignment="1">
      <alignment horizontal="center" vertical="center" wrapText="1" readingOrder="1"/>
    </xf>
    <xf numFmtId="164" fontId="5" fillId="8" borderId="46" xfId="1" applyNumberFormat="1" applyFont="1" applyFill="1" applyBorder="1" applyAlignment="1">
      <alignment horizontal="right" vertical="center" wrapText="1" readingOrder="1"/>
    </xf>
    <xf numFmtId="164" fontId="2" fillId="0" borderId="48" xfId="1" applyNumberFormat="1" applyFont="1" applyFill="1" applyBorder="1" applyAlignment="1">
      <alignment horizontal="center" vertical="center" wrapText="1" readingOrder="1"/>
    </xf>
    <xf numFmtId="164" fontId="5" fillId="8" borderId="46" xfId="1" applyNumberFormat="1" applyFont="1" applyFill="1" applyBorder="1" applyAlignment="1">
      <alignment horizontal="center" vertical="center" wrapText="1" readingOrder="1"/>
    </xf>
    <xf numFmtId="164" fontId="2" fillId="0" borderId="47" xfId="1" applyNumberFormat="1" applyFont="1" applyFill="1" applyBorder="1" applyAlignment="1">
      <alignment horizontal="center" vertical="center" wrapText="1" readingOrder="1"/>
    </xf>
    <xf numFmtId="0" fontId="5" fillId="8" borderId="46" xfId="0" applyNumberFormat="1" applyFont="1" applyFill="1" applyBorder="1" applyAlignment="1">
      <alignment horizontal="center" vertical="center" wrapText="1" readingOrder="1"/>
    </xf>
    <xf numFmtId="164" fontId="5" fillId="8" borderId="48" xfId="1" applyNumberFormat="1" applyFont="1" applyFill="1" applyBorder="1" applyAlignment="1">
      <alignment horizontal="center" vertical="center" wrapText="1" readingOrder="1"/>
    </xf>
    <xf numFmtId="164" fontId="5" fillId="3" borderId="17" xfId="1" applyNumberFormat="1" applyFont="1" applyFill="1" applyBorder="1" applyAlignment="1">
      <alignment horizontal="center" vertical="center" wrapText="1" readingOrder="1"/>
    </xf>
    <xf numFmtId="164" fontId="2" fillId="0" borderId="49" xfId="1" applyNumberFormat="1" applyFont="1" applyFill="1" applyBorder="1" applyAlignment="1">
      <alignment horizontal="center" vertical="center" wrapText="1" readingOrder="1"/>
    </xf>
    <xf numFmtId="164" fontId="5" fillId="6" borderId="5" xfId="1" applyNumberFormat="1" applyFont="1" applyFill="1" applyBorder="1" applyAlignment="1">
      <alignment horizontal="center" vertical="center" wrapText="1" readingOrder="1"/>
    </xf>
    <xf numFmtId="164" fontId="5" fillId="9" borderId="2" xfId="1" applyNumberFormat="1" applyFont="1" applyFill="1" applyBorder="1" applyAlignment="1">
      <alignment horizontal="center" vertical="center" wrapText="1" readingOrder="1"/>
    </xf>
    <xf numFmtId="164" fontId="5" fillId="3" borderId="2" xfId="1" applyNumberFormat="1" applyFont="1" applyFill="1" applyBorder="1" applyAlignment="1">
      <alignment horizontal="center" vertical="center" wrapText="1" readingOrder="1"/>
    </xf>
    <xf numFmtId="164" fontId="5" fillId="9" borderId="13" xfId="1" applyNumberFormat="1" applyFont="1" applyFill="1" applyBorder="1" applyAlignment="1">
      <alignment horizontal="center" vertical="center" wrapText="1" readingOrder="1"/>
    </xf>
    <xf numFmtId="0" fontId="5" fillId="8" borderId="11" xfId="0" applyNumberFormat="1" applyFont="1" applyFill="1" applyBorder="1" applyAlignment="1">
      <alignment horizontal="center" vertical="center" wrapText="1" readingOrder="1"/>
    </xf>
    <xf numFmtId="164" fontId="2" fillId="0" borderId="36" xfId="1" applyNumberFormat="1" applyFont="1" applyFill="1" applyBorder="1" applyAlignment="1">
      <alignment horizontal="center" vertical="center" wrapText="1" readingOrder="1"/>
    </xf>
    <xf numFmtId="164" fontId="5" fillId="8" borderId="36" xfId="1" applyNumberFormat="1" applyFont="1" applyFill="1" applyBorder="1" applyAlignment="1">
      <alignment horizontal="center" vertical="center" wrapText="1" readingOrder="1"/>
    </xf>
    <xf numFmtId="0" fontId="11" fillId="0" borderId="9" xfId="1" applyNumberFormat="1" applyFont="1" applyFill="1" applyBorder="1" applyAlignment="1">
      <alignment horizontal="center" vertical="center"/>
    </xf>
    <xf numFmtId="0" fontId="10" fillId="0" borderId="9" xfId="1" applyNumberFormat="1" applyFont="1" applyFill="1" applyBorder="1" applyAlignment="1">
      <alignment horizontal="center" vertical="center"/>
    </xf>
    <xf numFmtId="0" fontId="2" fillId="0" borderId="2" xfId="1" applyNumberFormat="1" applyFont="1" applyFill="1" applyBorder="1" applyAlignment="1">
      <alignment horizontal="left" vertical="center" wrapText="1" readingOrder="1"/>
    </xf>
    <xf numFmtId="0" fontId="4" fillId="0" borderId="36" xfId="0" applyFont="1" applyFill="1" applyBorder="1" applyAlignment="1">
      <alignment horizontal="center" vertical="center"/>
    </xf>
    <xf numFmtId="0" fontId="2" fillId="0" borderId="2" xfId="1" applyNumberFormat="1" applyFont="1" applyFill="1" applyBorder="1" applyAlignment="1">
      <alignment vertical="center" wrapText="1" readingOrder="1"/>
    </xf>
    <xf numFmtId="164" fontId="2" fillId="0" borderId="5" xfId="1" applyNumberFormat="1" applyFont="1" applyFill="1" applyBorder="1" applyAlignment="1">
      <alignment horizontal="center" vertical="center" wrapText="1" readingOrder="1"/>
    </xf>
    <xf numFmtId="0" fontId="2" fillId="0" borderId="11" xfId="0" applyFont="1" applyFill="1" applyBorder="1" applyAlignment="1">
      <alignment horizontal="center" vertical="center"/>
    </xf>
    <xf numFmtId="164" fontId="2" fillId="0" borderId="19" xfId="1" applyNumberFormat="1" applyFont="1" applyFill="1" applyBorder="1" applyAlignment="1">
      <alignment horizontal="center" vertical="center" wrapText="1" readingOrder="1"/>
    </xf>
    <xf numFmtId="0" fontId="12" fillId="0" borderId="36" xfId="0" applyFont="1" applyFill="1" applyBorder="1" applyAlignment="1">
      <alignment vertical="center" wrapText="1"/>
    </xf>
    <xf numFmtId="0" fontId="12" fillId="0" borderId="36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vertical="center" wrapText="1"/>
    </xf>
    <xf numFmtId="0" fontId="2" fillId="0" borderId="13" xfId="0" applyNumberFormat="1" applyFont="1" applyFill="1" applyBorder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16" fillId="0" borderId="0" xfId="2" applyFont="1" applyAlignment="1">
      <alignment horizontal="center" vertical="center"/>
    </xf>
    <xf numFmtId="0" fontId="17" fillId="0" borderId="0" xfId="2" applyFont="1" applyAlignment="1">
      <alignment horizontal="center" vertical="center"/>
    </xf>
    <xf numFmtId="0" fontId="18" fillId="0" borderId="0" xfId="2" applyFont="1" applyAlignment="1">
      <alignment horizontal="right" vertical="center"/>
    </xf>
    <xf numFmtId="0" fontId="18" fillId="0" borderId="0" xfId="2" applyFont="1" applyAlignment="1">
      <alignment horizontal="center" vertical="center"/>
    </xf>
    <xf numFmtId="0" fontId="10" fillId="0" borderId="0" xfId="0" applyFont="1" applyFill="1" applyBorder="1" applyAlignment="1">
      <alignment vertical="center" wrapText="1"/>
    </xf>
    <xf numFmtId="0" fontId="20" fillId="0" borderId="0" xfId="3" applyFont="1" applyAlignment="1">
      <alignment vertical="center"/>
    </xf>
    <xf numFmtId="0" fontId="27" fillId="0" borderId="0" xfId="3" applyFont="1" applyAlignment="1">
      <alignment horizontal="center" vertical="center"/>
    </xf>
    <xf numFmtId="0" fontId="20" fillId="0" borderId="0" xfId="3" applyFont="1" applyAlignment="1">
      <alignment horizontal="left" vertical="center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79" fillId="0" borderId="0" xfId="3" applyFont="1" applyAlignment="1">
      <alignment horizontal="center" vertical="center"/>
    </xf>
    <xf numFmtId="0" fontId="24" fillId="0" borderId="0" xfId="3" applyFont="1" applyAlignment="1">
      <alignment horizontal="left" vertical="center" wrapText="1"/>
    </xf>
    <xf numFmtId="0" fontId="12" fillId="0" borderId="0" xfId="3" applyFont="1" applyAlignment="1">
      <alignment horizontal="left" vertical="center" wrapText="1"/>
    </xf>
    <xf numFmtId="0" fontId="23" fillId="0" borderId="0" xfId="3" applyFont="1" applyAlignment="1">
      <alignment horizontal="left" vertical="center" wrapText="1"/>
    </xf>
    <xf numFmtId="0" fontId="12" fillId="0" borderId="0" xfId="3" applyFont="1" applyAlignment="1">
      <alignment horizontal="left" vertical="center"/>
    </xf>
    <xf numFmtId="0" fontId="26" fillId="0" borderId="0" xfId="3" applyFont="1" applyAlignment="1">
      <alignment horizontal="center" vertical="center"/>
    </xf>
    <xf numFmtId="0" fontId="21" fillId="0" borderId="0" xfId="3" applyFont="1" applyBorder="1" applyAlignment="1">
      <alignment horizontal="center" vertical="center"/>
    </xf>
    <xf numFmtId="0" fontId="22" fillId="0" borderId="0" xfId="4" applyFont="1" applyAlignment="1">
      <alignment horizontal="center" vertical="center"/>
    </xf>
    <xf numFmtId="0" fontId="2" fillId="0" borderId="10" xfId="4" applyFont="1" applyBorder="1" applyAlignment="1">
      <alignment horizontal="center" vertical="center"/>
    </xf>
    <xf numFmtId="0" fontId="2" fillId="0" borderId="13" xfId="4" applyFont="1" applyBorder="1" applyAlignment="1">
      <alignment horizontal="center" vertical="center"/>
    </xf>
    <xf numFmtId="0" fontId="2" fillId="0" borderId="7" xfId="4" applyFont="1" applyBorder="1" applyAlignment="1">
      <alignment horizontal="center" vertical="center"/>
    </xf>
    <xf numFmtId="0" fontId="2" fillId="0" borderId="8" xfId="4" applyFont="1" applyBorder="1" applyAlignment="1">
      <alignment horizontal="center" vertical="center"/>
    </xf>
    <xf numFmtId="0" fontId="2" fillId="0" borderId="14" xfId="4" applyFont="1" applyBorder="1" applyAlignment="1">
      <alignment horizontal="center" vertical="center" wrapText="1"/>
    </xf>
    <xf numFmtId="0" fontId="28" fillId="0" borderId="15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8" fillId="0" borderId="17" xfId="4" applyFont="1" applyBorder="1" applyAlignment="1">
      <alignment wrapText="1"/>
    </xf>
    <xf numFmtId="0" fontId="28" fillId="0" borderId="12" xfId="4" applyFont="1" applyBorder="1" applyAlignment="1">
      <alignment wrapText="1"/>
    </xf>
    <xf numFmtId="0" fontId="28" fillId="0" borderId="18" xfId="4" applyFont="1" applyBorder="1" applyAlignment="1">
      <alignment wrapText="1"/>
    </xf>
    <xf numFmtId="0" fontId="2" fillId="0" borderId="14" xfId="4" applyFont="1" applyBorder="1" applyAlignment="1">
      <alignment horizontal="center"/>
    </xf>
    <xf numFmtId="0" fontId="2" fillId="0" borderId="15" xfId="4" applyFont="1" applyBorder="1" applyAlignment="1">
      <alignment horizontal="center"/>
    </xf>
    <xf numFmtId="0" fontId="2" fillId="0" borderId="16" xfId="4" applyFont="1" applyBorder="1" applyAlignment="1">
      <alignment horizontal="center"/>
    </xf>
    <xf numFmtId="0" fontId="28" fillId="0" borderId="19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0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12" xfId="4" applyFont="1" applyBorder="1" applyAlignment="1">
      <alignment horizontal="center" vertical="center" wrapText="1"/>
    </xf>
    <xf numFmtId="0" fontId="28" fillId="0" borderId="18" xfId="4" applyFont="1" applyBorder="1" applyAlignment="1">
      <alignment horizontal="center" vertical="center" wrapText="1"/>
    </xf>
    <xf numFmtId="0" fontId="2" fillId="0" borderId="19" xfId="4" applyFont="1" applyBorder="1" applyAlignment="1">
      <alignment horizontal="center"/>
    </xf>
    <xf numFmtId="0" fontId="2" fillId="0" borderId="0" xfId="4" applyFont="1" applyBorder="1" applyAlignment="1">
      <alignment horizontal="center"/>
    </xf>
    <xf numFmtId="0" fontId="2" fillId="0" borderId="20" xfId="4" applyFont="1" applyBorder="1" applyAlignment="1">
      <alignment horizontal="center"/>
    </xf>
    <xf numFmtId="0" fontId="2" fillId="0" borderId="6" xfId="4" applyFont="1" applyBorder="1" applyAlignment="1">
      <alignment horizontal="center" vertical="center"/>
    </xf>
    <xf numFmtId="0" fontId="28" fillId="0" borderId="7" xfId="4" applyBorder="1" applyAlignment="1">
      <alignment horizontal="center" vertical="center"/>
    </xf>
    <xf numFmtId="0" fontId="28" fillId="0" borderId="8" xfId="4" applyBorder="1" applyAlignment="1">
      <alignment horizontal="center" vertical="center"/>
    </xf>
    <xf numFmtId="0" fontId="30" fillId="0" borderId="13" xfId="4" applyFont="1" applyBorder="1" applyAlignment="1">
      <alignment horizontal="center" vertical="center"/>
    </xf>
    <xf numFmtId="0" fontId="28" fillId="0" borderId="15" xfId="4" applyBorder="1" applyAlignment="1">
      <alignment horizontal="center" vertical="center" wrapText="1"/>
    </xf>
    <xf numFmtId="0" fontId="28" fillId="0" borderId="16" xfId="4" applyBorder="1" applyAlignment="1">
      <alignment horizontal="center" vertical="center" wrapText="1"/>
    </xf>
    <xf numFmtId="0" fontId="28" fillId="0" borderId="17" xfId="4" applyBorder="1" applyAlignment="1">
      <alignment horizontal="center" vertical="center" wrapText="1"/>
    </xf>
    <xf numFmtId="0" fontId="28" fillId="0" borderId="12" xfId="4" applyBorder="1" applyAlignment="1">
      <alignment horizontal="center" vertical="center" wrapText="1"/>
    </xf>
    <xf numFmtId="0" fontId="28" fillId="0" borderId="18" xfId="4" applyBorder="1" applyAlignment="1">
      <alignment horizontal="center" vertical="center" wrapText="1"/>
    </xf>
    <xf numFmtId="0" fontId="2" fillId="0" borderId="15" xfId="4" applyFont="1" applyBorder="1" applyAlignment="1">
      <alignment horizontal="center" vertical="center" wrapText="1"/>
    </xf>
    <xf numFmtId="0" fontId="2" fillId="0" borderId="16" xfId="4" applyFont="1" applyBorder="1" applyAlignment="1">
      <alignment horizontal="center" vertical="center" wrapText="1"/>
    </xf>
    <xf numFmtId="0" fontId="2" fillId="0" borderId="17" xfId="4" applyFont="1" applyBorder="1" applyAlignment="1">
      <alignment horizontal="center" vertical="center" wrapText="1"/>
    </xf>
    <xf numFmtId="0" fontId="2" fillId="0" borderId="12" xfId="4" applyFont="1" applyBorder="1" applyAlignment="1">
      <alignment horizontal="center" vertical="center" wrapText="1"/>
    </xf>
    <xf numFmtId="0" fontId="2" fillId="0" borderId="18" xfId="4" applyFont="1" applyBorder="1" applyAlignment="1">
      <alignment horizontal="center" vertical="center" wrapText="1"/>
    </xf>
    <xf numFmtId="0" fontId="30" fillId="0" borderId="15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9" xfId="4" applyFont="1" applyBorder="1" applyAlignment="1">
      <alignment horizontal="center" vertical="center" wrapText="1"/>
    </xf>
    <xf numFmtId="0" fontId="30" fillId="0" borderId="0" xfId="4" applyFont="1" applyBorder="1" applyAlignment="1">
      <alignment horizontal="center" vertical="center" wrapText="1"/>
    </xf>
    <xf numFmtId="0" fontId="30" fillId="0" borderId="20" xfId="4" applyFont="1" applyBorder="1" applyAlignment="1">
      <alignment horizontal="center" vertical="center" wrapText="1"/>
    </xf>
    <xf numFmtId="0" fontId="28" fillId="0" borderId="19" xfId="4" applyBorder="1" applyAlignment="1">
      <alignment horizontal="center" vertical="center" wrapText="1"/>
    </xf>
    <xf numFmtId="0" fontId="28" fillId="0" borderId="0" xfId="4" applyBorder="1" applyAlignment="1">
      <alignment horizontal="center" vertical="center" wrapText="1"/>
    </xf>
    <xf numFmtId="0" fontId="28" fillId="0" borderId="20" xfId="4" applyBorder="1" applyAlignment="1">
      <alignment horizontal="center" vertical="center" wrapText="1"/>
    </xf>
    <xf numFmtId="0" fontId="28" fillId="0" borderId="0" xfId="4" applyAlignment="1">
      <alignment horizontal="center" vertical="center" wrapText="1"/>
    </xf>
    <xf numFmtId="0" fontId="2" fillId="0" borderId="17" xfId="4" applyFont="1" applyBorder="1" applyAlignment="1">
      <alignment horizontal="center"/>
    </xf>
    <xf numFmtId="0" fontId="2" fillId="0" borderId="12" xfId="4" applyFont="1" applyBorder="1" applyAlignment="1">
      <alignment horizontal="center"/>
    </xf>
    <xf numFmtId="0" fontId="2" fillId="0" borderId="18" xfId="4" applyFont="1" applyBorder="1" applyAlignment="1">
      <alignment horizontal="center"/>
    </xf>
    <xf numFmtId="0" fontId="2" fillId="0" borderId="10" xfId="4" applyFont="1" applyBorder="1" applyAlignment="1">
      <alignment horizontal="center" vertical="center" wrapText="1"/>
    </xf>
    <xf numFmtId="0" fontId="2" fillId="0" borderId="13" xfId="4" applyFont="1" applyBorder="1" applyAlignment="1">
      <alignment horizontal="center" vertical="center" wrapText="1"/>
    </xf>
    <xf numFmtId="0" fontId="2" fillId="0" borderId="19" xfId="4" applyFont="1" applyBorder="1" applyAlignment="1">
      <alignment horizontal="center" vertical="center" wrapText="1"/>
    </xf>
    <xf numFmtId="0" fontId="2" fillId="0" borderId="0" xfId="4" applyFont="1" applyBorder="1" applyAlignment="1">
      <alignment horizontal="center" vertical="center" wrapText="1"/>
    </xf>
    <xf numFmtId="0" fontId="2" fillId="0" borderId="20" xfId="4" applyFont="1" applyBorder="1" applyAlignment="1">
      <alignment horizontal="center" vertical="center" wrapText="1"/>
    </xf>
    <xf numFmtId="0" fontId="30" fillId="0" borderId="12" xfId="4" applyFont="1" applyBorder="1" applyAlignment="1">
      <alignment vertical="center" wrapText="1"/>
    </xf>
    <xf numFmtId="0" fontId="30" fillId="0" borderId="18" xfId="4" applyFont="1" applyBorder="1" applyAlignment="1">
      <alignment vertical="center" wrapText="1"/>
    </xf>
    <xf numFmtId="0" fontId="28" fillId="0" borderId="13" xfId="4" applyBorder="1" applyAlignment="1">
      <alignment horizontal="center" vertical="center" wrapText="1"/>
    </xf>
    <xf numFmtId="0" fontId="2" fillId="0" borderId="19" xfId="4" applyFont="1" applyBorder="1" applyAlignment="1">
      <alignment horizontal="center" vertical="center"/>
    </xf>
    <xf numFmtId="0" fontId="2" fillId="0" borderId="0" xfId="4" applyFont="1" applyBorder="1" applyAlignment="1">
      <alignment horizontal="center" vertical="center"/>
    </xf>
    <xf numFmtId="0" fontId="2" fillId="0" borderId="20" xfId="4" applyFont="1" applyBorder="1" applyAlignment="1">
      <alignment horizontal="center" vertical="center"/>
    </xf>
    <xf numFmtId="0" fontId="28" fillId="0" borderId="17" xfId="4" applyBorder="1" applyAlignment="1">
      <alignment wrapText="1"/>
    </xf>
    <xf numFmtId="0" fontId="28" fillId="0" borderId="12" xfId="4" applyBorder="1" applyAlignment="1">
      <alignment wrapText="1"/>
    </xf>
    <xf numFmtId="0" fontId="28" fillId="0" borderId="18" xfId="4" applyBorder="1" applyAlignment="1">
      <alignment wrapText="1"/>
    </xf>
    <xf numFmtId="0" fontId="3" fillId="0" borderId="38" xfId="0" applyFont="1" applyFill="1" applyBorder="1" applyAlignment="1">
      <alignment horizontal="center" vertical="center"/>
    </xf>
    <xf numFmtId="0" fontId="3" fillId="0" borderId="45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right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38" xfId="0" applyFont="1" applyFill="1" applyBorder="1" applyAlignment="1">
      <alignment horizontal="center" vertical="center" wrapText="1"/>
    </xf>
    <xf numFmtId="0" fontId="10" fillId="0" borderId="39" xfId="0" applyFont="1" applyFill="1" applyBorder="1" applyAlignment="1">
      <alignment horizontal="center" vertical="center" wrapText="1"/>
    </xf>
    <xf numFmtId="0" fontId="3" fillId="2" borderId="5" xfId="0" applyNumberFormat="1" applyFont="1" applyFill="1" applyBorder="1" applyAlignment="1">
      <alignment horizontal="center" vertical="center" wrapText="1" readingOrder="1"/>
    </xf>
    <xf numFmtId="0" fontId="2" fillId="2" borderId="3" xfId="0" applyNumberFormat="1" applyFont="1" applyFill="1" applyBorder="1" applyAlignment="1">
      <alignment vertical="center" wrapText="1"/>
    </xf>
    <xf numFmtId="0" fontId="3" fillId="2" borderId="1" xfId="0" applyNumberFormat="1" applyFont="1" applyFill="1" applyBorder="1" applyAlignment="1">
      <alignment horizontal="center" vertical="center" wrapText="1" readingOrder="1"/>
    </xf>
    <xf numFmtId="0" fontId="2" fillId="0" borderId="1" xfId="0" applyNumberFormat="1" applyFont="1" applyFill="1" applyBorder="1" applyAlignment="1">
      <alignment vertical="center" wrapText="1"/>
    </xf>
    <xf numFmtId="0" fontId="3" fillId="2" borderId="40" xfId="0" applyNumberFormat="1" applyFont="1" applyFill="1" applyBorder="1" applyAlignment="1">
      <alignment horizontal="center" vertical="center" wrapText="1" readingOrder="1"/>
    </xf>
    <xf numFmtId="0" fontId="3" fillId="2" borderId="13" xfId="0" applyNumberFormat="1" applyFont="1" applyFill="1" applyBorder="1" applyAlignment="1">
      <alignment horizontal="center" vertical="center" wrapText="1" readingOrder="1"/>
    </xf>
    <xf numFmtId="164" fontId="5" fillId="7" borderId="6" xfId="0" applyNumberFormat="1" applyFont="1" applyFill="1" applyBorder="1" applyAlignment="1">
      <alignment horizontal="center" vertical="center" wrapText="1" readingOrder="1"/>
    </xf>
    <xf numFmtId="0" fontId="5" fillId="7" borderId="7" xfId="0" applyNumberFormat="1" applyFont="1" applyFill="1" applyBorder="1" applyAlignment="1">
      <alignment horizontal="center" vertical="center" wrapText="1" readingOrder="1"/>
    </xf>
    <xf numFmtId="0" fontId="5" fillId="7" borderId="8" xfId="0" applyNumberFormat="1" applyFont="1" applyFill="1" applyBorder="1" applyAlignment="1">
      <alignment horizontal="center" vertical="center" wrapText="1" readingOrder="1"/>
    </xf>
    <xf numFmtId="164" fontId="3" fillId="3" borderId="1" xfId="1" applyNumberFormat="1" applyFont="1" applyFill="1" applyBorder="1" applyAlignment="1">
      <alignment horizontal="center" vertical="center" wrapText="1" readingOrder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39" xfId="0" applyFont="1" applyFill="1" applyBorder="1" applyAlignment="1">
      <alignment horizontal="center" vertical="center" wrapText="1"/>
    </xf>
    <xf numFmtId="164" fontId="5" fillId="7" borderId="13" xfId="1" applyNumberFormat="1" applyFont="1" applyFill="1" applyBorder="1" applyAlignment="1">
      <alignment horizontal="center" vertical="center" wrapText="1" readingOrder="1"/>
    </xf>
    <xf numFmtId="164" fontId="5" fillId="7" borderId="1" xfId="1" applyNumberFormat="1" applyFont="1" applyFill="1" applyBorder="1" applyAlignment="1">
      <alignment horizontal="center" vertical="center" wrapText="1" readingOrder="1"/>
    </xf>
    <xf numFmtId="164" fontId="5" fillId="3" borderId="1" xfId="1" applyNumberFormat="1" applyFont="1" applyFill="1" applyBorder="1" applyAlignment="1">
      <alignment horizontal="center" vertical="center" wrapText="1" readingOrder="1"/>
    </xf>
    <xf numFmtId="0" fontId="10" fillId="0" borderId="12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2" fillId="2" borderId="1" xfId="0" applyNumberFormat="1" applyFont="1" applyFill="1" applyBorder="1" applyAlignment="1">
      <alignment vertical="center" wrapText="1"/>
    </xf>
    <xf numFmtId="164" fontId="5" fillId="3" borderId="3" xfId="1" applyNumberFormat="1" applyFont="1" applyFill="1" applyBorder="1" applyAlignment="1">
      <alignment horizontal="center" vertical="center" wrapText="1" readingOrder="1"/>
    </xf>
    <xf numFmtId="0" fontId="3" fillId="0" borderId="1" xfId="0" applyFont="1" applyFill="1" applyBorder="1" applyAlignment="1">
      <alignment horizontal="center" vertical="center"/>
    </xf>
    <xf numFmtId="0" fontId="5" fillId="2" borderId="40" xfId="0" applyNumberFormat="1" applyFont="1" applyFill="1" applyBorder="1" applyAlignment="1">
      <alignment horizontal="center" vertical="center" wrapText="1" readingOrder="1"/>
    </xf>
    <xf numFmtId="0" fontId="5" fillId="2" borderId="13" xfId="0" applyNumberFormat="1" applyFont="1" applyFill="1" applyBorder="1" applyAlignment="1">
      <alignment horizontal="center" vertical="center" wrapText="1" readingOrder="1"/>
    </xf>
    <xf numFmtId="164" fontId="5" fillId="3" borderId="36" xfId="1" applyNumberFormat="1" applyFont="1" applyFill="1" applyBorder="1" applyAlignment="1">
      <alignment horizontal="center" vertical="center" wrapText="1" readingOrder="1"/>
    </xf>
    <xf numFmtId="164" fontId="5" fillId="3" borderId="38" xfId="1" applyNumberFormat="1" applyFont="1" applyFill="1" applyBorder="1" applyAlignment="1">
      <alignment horizontal="center" vertical="center" wrapText="1" readingOrder="1"/>
    </xf>
    <xf numFmtId="164" fontId="5" fillId="3" borderId="45" xfId="1" applyNumberFormat="1" applyFont="1" applyFill="1" applyBorder="1" applyAlignment="1">
      <alignment horizontal="center" vertical="center" wrapText="1" readingOrder="1"/>
    </xf>
    <xf numFmtId="164" fontId="5" fillId="3" borderId="39" xfId="1" applyNumberFormat="1" applyFont="1" applyFill="1" applyBorder="1" applyAlignment="1">
      <alignment horizontal="center" vertical="center" wrapText="1" readingOrder="1"/>
    </xf>
    <xf numFmtId="164" fontId="5" fillId="7" borderId="36" xfId="1" applyNumberFormat="1" applyFont="1" applyFill="1" applyBorder="1" applyAlignment="1">
      <alignment horizontal="center" vertical="center" wrapText="1" readingOrder="1"/>
    </xf>
    <xf numFmtId="164" fontId="5" fillId="7" borderId="38" xfId="1" applyNumberFormat="1" applyFont="1" applyFill="1" applyBorder="1" applyAlignment="1">
      <alignment horizontal="center" vertical="center" wrapText="1" readingOrder="1"/>
    </xf>
    <xf numFmtId="0" fontId="5" fillId="0" borderId="0" xfId="0" applyNumberFormat="1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vertical="center"/>
    </xf>
    <xf numFmtId="0" fontId="5" fillId="2" borderId="36" xfId="0" applyNumberFormat="1" applyFont="1" applyFill="1" applyBorder="1" applyAlignment="1">
      <alignment horizontal="center" vertical="center" wrapText="1" readingOrder="1"/>
    </xf>
    <xf numFmtId="0" fontId="2" fillId="2" borderId="36" xfId="0" applyNumberFormat="1" applyFont="1" applyFill="1" applyBorder="1" applyAlignment="1">
      <alignment horizontal="center" vertical="center" wrapText="1"/>
    </xf>
    <xf numFmtId="0" fontId="2" fillId="2" borderId="36" xfId="0" applyNumberFormat="1" applyFont="1" applyFill="1" applyBorder="1" applyAlignment="1">
      <alignment vertical="center" wrapText="1"/>
    </xf>
    <xf numFmtId="0" fontId="2" fillId="0" borderId="36" xfId="0" applyNumberFormat="1" applyFont="1" applyFill="1" applyBorder="1" applyAlignment="1">
      <alignment vertical="center" wrapText="1"/>
    </xf>
    <xf numFmtId="0" fontId="2" fillId="0" borderId="38" xfId="0" applyNumberFormat="1" applyFont="1" applyFill="1" applyBorder="1" applyAlignment="1">
      <alignment vertical="center" wrapText="1"/>
    </xf>
  </cellXfs>
  <cellStyles count="3599">
    <cellStyle name="20% - Accent1 2" xfId="5"/>
    <cellStyle name="20% - Accent1 3" xfId="6"/>
    <cellStyle name="20% - Accent2 2" xfId="7"/>
    <cellStyle name="20% - Accent2 3" xfId="8"/>
    <cellStyle name="20% - Accent3 2" xfId="9"/>
    <cellStyle name="20% - Accent3 3" xfId="10"/>
    <cellStyle name="20% - Accent4 2" xfId="11"/>
    <cellStyle name="20% - Accent4 3" xfId="12"/>
    <cellStyle name="20% - Accent5 2" xfId="13"/>
    <cellStyle name="20% - Accent5 3" xfId="14"/>
    <cellStyle name="20% - Accent6 2" xfId="15"/>
    <cellStyle name="20% - Accent6 3" xfId="16"/>
    <cellStyle name="20% - ส่วนที่ถูกเน้น1 2" xfId="17"/>
    <cellStyle name="20% - ส่วนที่ถูกเน้น2 2" xfId="18"/>
    <cellStyle name="20% - ส่วนที่ถูกเน้น3 2" xfId="19"/>
    <cellStyle name="20% - ส่วนที่ถูกเน้น4 2" xfId="20"/>
    <cellStyle name="20% - ส่วนที่ถูกเน้น5 2" xfId="21"/>
    <cellStyle name="20% - ส่วนที่ถูกเน้น6 2" xfId="22"/>
    <cellStyle name="40% - Accent1 2" xfId="23"/>
    <cellStyle name="40% - Accent1 3" xfId="24"/>
    <cellStyle name="40% - Accent2 2" xfId="25"/>
    <cellStyle name="40% - Accent2 3" xfId="26"/>
    <cellStyle name="40% - Accent3 2" xfId="27"/>
    <cellStyle name="40% - Accent3 3" xfId="28"/>
    <cellStyle name="40% - Accent4 2" xfId="29"/>
    <cellStyle name="40% - Accent4 3" xfId="30"/>
    <cellStyle name="40% - Accent5 2" xfId="31"/>
    <cellStyle name="40% - Accent5 3" xfId="32"/>
    <cellStyle name="40% - Accent6 2" xfId="33"/>
    <cellStyle name="40% - Accent6 3" xfId="34"/>
    <cellStyle name="40% - ส่วนที่ถูกเน้น1 2" xfId="35"/>
    <cellStyle name="40% - ส่วนที่ถูกเน้น2 2" xfId="36"/>
    <cellStyle name="40% - ส่วนที่ถูกเน้น3 2" xfId="37"/>
    <cellStyle name="40% - ส่วนที่ถูกเน้น4 2" xfId="38"/>
    <cellStyle name="40% - ส่วนที่ถูกเน้น5 2" xfId="39"/>
    <cellStyle name="40% - ส่วนที่ถูกเน้น6 2" xfId="40"/>
    <cellStyle name="60% - Accent1 2" xfId="41"/>
    <cellStyle name="60% - Accent1 3" xfId="42"/>
    <cellStyle name="60% - Accent2 2" xfId="43"/>
    <cellStyle name="60% - Accent2 3" xfId="44"/>
    <cellStyle name="60% - Accent3 2" xfId="45"/>
    <cellStyle name="60% - Accent3 3" xfId="46"/>
    <cellStyle name="60% - Accent4 2" xfId="47"/>
    <cellStyle name="60% - Accent4 3" xfId="48"/>
    <cellStyle name="60% - Accent5 2" xfId="49"/>
    <cellStyle name="60% - Accent5 3" xfId="50"/>
    <cellStyle name="60% - Accent6 2" xfId="51"/>
    <cellStyle name="60% - Accent6 3" xfId="52"/>
    <cellStyle name="60% - ส่วนที่ถูกเน้น1 2" xfId="53"/>
    <cellStyle name="60% - ส่วนที่ถูกเน้น2 2" xfId="54"/>
    <cellStyle name="60% - ส่วนที่ถูกเน้น3 2" xfId="55"/>
    <cellStyle name="60% - ส่วนที่ถูกเน้น4 2" xfId="56"/>
    <cellStyle name="60% - ส่วนที่ถูกเน้น5 2" xfId="57"/>
    <cellStyle name="60% - ส่วนที่ถูกเน้น6 2" xfId="58"/>
    <cellStyle name="75" xfId="59"/>
    <cellStyle name="75 10" xfId="60"/>
    <cellStyle name="75 11" xfId="61"/>
    <cellStyle name="75 12" xfId="62"/>
    <cellStyle name="75 13" xfId="63"/>
    <cellStyle name="75 14" xfId="64"/>
    <cellStyle name="75 15" xfId="65"/>
    <cellStyle name="75 16" xfId="66"/>
    <cellStyle name="75 17" xfId="67"/>
    <cellStyle name="75 18" xfId="68"/>
    <cellStyle name="75 19" xfId="69"/>
    <cellStyle name="75 2" xfId="70"/>
    <cellStyle name="75 20" xfId="71"/>
    <cellStyle name="75 21" xfId="72"/>
    <cellStyle name="75 22" xfId="73"/>
    <cellStyle name="75 23" xfId="74"/>
    <cellStyle name="75 24" xfId="75"/>
    <cellStyle name="75 25" xfId="76"/>
    <cellStyle name="75 26" xfId="77"/>
    <cellStyle name="75 27" xfId="78"/>
    <cellStyle name="75 28" xfId="79"/>
    <cellStyle name="75 29" xfId="80"/>
    <cellStyle name="75 3" xfId="81"/>
    <cellStyle name="75 30" xfId="82"/>
    <cellStyle name="75 31" xfId="83"/>
    <cellStyle name="75 32" xfId="84"/>
    <cellStyle name="75 33" xfId="85"/>
    <cellStyle name="75 34" xfId="86"/>
    <cellStyle name="75 35" xfId="87"/>
    <cellStyle name="75 36" xfId="88"/>
    <cellStyle name="75 37" xfId="89"/>
    <cellStyle name="75 38" xfId="90"/>
    <cellStyle name="75 39" xfId="91"/>
    <cellStyle name="75 4" xfId="92"/>
    <cellStyle name="75 40" xfId="93"/>
    <cellStyle name="75 41" xfId="94"/>
    <cellStyle name="75 42" xfId="95"/>
    <cellStyle name="75 42 2" xfId="96"/>
    <cellStyle name="75 43" xfId="97"/>
    <cellStyle name="75 5" xfId="98"/>
    <cellStyle name="75 6" xfId="99"/>
    <cellStyle name="75 7" xfId="100"/>
    <cellStyle name="75 8" xfId="101"/>
    <cellStyle name="75 9" xfId="102"/>
    <cellStyle name="Accent1 2" xfId="103"/>
    <cellStyle name="Accent1 3" xfId="104"/>
    <cellStyle name="Accent2 2" xfId="105"/>
    <cellStyle name="Accent2 3" xfId="106"/>
    <cellStyle name="Accent3 2" xfId="107"/>
    <cellStyle name="Accent3 3" xfId="108"/>
    <cellStyle name="Accent4 2" xfId="109"/>
    <cellStyle name="Accent4 3" xfId="110"/>
    <cellStyle name="Accent5 2" xfId="111"/>
    <cellStyle name="Accent5 3" xfId="112"/>
    <cellStyle name="Accent6 2" xfId="113"/>
    <cellStyle name="Accent6 3" xfId="114"/>
    <cellStyle name="Bad 2" xfId="115"/>
    <cellStyle name="Bad 3" xfId="116"/>
    <cellStyle name="Calculation 2" xfId="117"/>
    <cellStyle name="Calculation 3" xfId="118"/>
    <cellStyle name="Check Cell 2" xfId="119"/>
    <cellStyle name="Check Cell 3" xfId="120"/>
    <cellStyle name="Comma" xfId="1" builtinId="3"/>
    <cellStyle name="Comma 10" xfId="121"/>
    <cellStyle name="Comma 11" xfId="122"/>
    <cellStyle name="Comma 12" xfId="123"/>
    <cellStyle name="Comma 2" xfId="124"/>
    <cellStyle name="Comma 2 10" xfId="125"/>
    <cellStyle name="Comma 2 11" xfId="126"/>
    <cellStyle name="Comma 2 12" xfId="127"/>
    <cellStyle name="Comma 2 13" xfId="128"/>
    <cellStyle name="Comma 2 14" xfId="129"/>
    <cellStyle name="Comma 2 15" xfId="130"/>
    <cellStyle name="Comma 2 16" xfId="131"/>
    <cellStyle name="Comma 2 17" xfId="132"/>
    <cellStyle name="Comma 2 18" xfId="133"/>
    <cellStyle name="Comma 2 19" xfId="134"/>
    <cellStyle name="Comma 2 2" xfId="135"/>
    <cellStyle name="Comma 2 2 2" xfId="136"/>
    <cellStyle name="Comma 2 2 2 10" xfId="137"/>
    <cellStyle name="Comma 2 2 2 2" xfId="138"/>
    <cellStyle name="Comma 2 2 2 2 2" xfId="139"/>
    <cellStyle name="Comma 2 2 2 2 2 2" xfId="140"/>
    <cellStyle name="Comma 2 2 2 2 2 2 2" xfId="141"/>
    <cellStyle name="Comma 2 2 2 2 2 2 2 2" xfId="142"/>
    <cellStyle name="Comma 2 2 2 2 2 2 3" xfId="143"/>
    <cellStyle name="Comma 2 2 2 2 2 3" xfId="144"/>
    <cellStyle name="Comma 2 2 2 2 2 3 2" xfId="145"/>
    <cellStyle name="Comma 2 2 2 2 2 4" xfId="146"/>
    <cellStyle name="Comma 2 2 2 2 3" xfId="147"/>
    <cellStyle name="Comma 2 2 2 2 3 2" xfId="148"/>
    <cellStyle name="Comma 2 2 2 2 3 2 2" xfId="149"/>
    <cellStyle name="Comma 2 2 2 2 3 3" xfId="150"/>
    <cellStyle name="Comma 2 2 2 2 4" xfId="151"/>
    <cellStyle name="Comma 2 2 2 2 4 2" xfId="152"/>
    <cellStyle name="Comma 2 2 2 2 4 2 2" xfId="153"/>
    <cellStyle name="Comma 2 2 2 2 4 3" xfId="154"/>
    <cellStyle name="Comma 2 2 2 2 5" xfId="155"/>
    <cellStyle name="Comma 2 2 2 2 5 2" xfId="156"/>
    <cellStyle name="Comma 2 2 2 2 5 2 2" xfId="157"/>
    <cellStyle name="Comma 2 2 2 2 5 3" xfId="158"/>
    <cellStyle name="Comma 2 2 2 2 6" xfId="159"/>
    <cellStyle name="Comma 2 2 2 2 6 2" xfId="160"/>
    <cellStyle name="Comma 2 2 2 2 6 2 2" xfId="161"/>
    <cellStyle name="Comma 2 2 2 2 6 3" xfId="162"/>
    <cellStyle name="Comma 2 2 2 2 7" xfId="163"/>
    <cellStyle name="Comma 2 2 2 2 7 2" xfId="164"/>
    <cellStyle name="Comma 2 2 2 2 8" xfId="165"/>
    <cellStyle name="Comma 2 2 2 3" xfId="166"/>
    <cellStyle name="Comma 2 2 2 3 2" xfId="167"/>
    <cellStyle name="Comma 2 2 2 3 2 2" xfId="168"/>
    <cellStyle name="Comma 2 2 2 3 2 2 2" xfId="169"/>
    <cellStyle name="Comma 2 2 2 3 2 2 2 2" xfId="170"/>
    <cellStyle name="Comma 2 2 2 3 2 2 3" xfId="171"/>
    <cellStyle name="Comma 2 2 2 3 2 3" xfId="172"/>
    <cellStyle name="Comma 2 2 2 3 2 3 2" xfId="173"/>
    <cellStyle name="Comma 2 2 2 3 2 4" xfId="174"/>
    <cellStyle name="Comma 2 2 2 3 3" xfId="175"/>
    <cellStyle name="Comma 2 2 2 3 3 2" xfId="176"/>
    <cellStyle name="Comma 2 2 2 3 3 2 2" xfId="177"/>
    <cellStyle name="Comma 2 2 2 3 3 3" xfId="178"/>
    <cellStyle name="Comma 2 2 2 3 4" xfId="179"/>
    <cellStyle name="Comma 2 2 2 3 4 2" xfId="180"/>
    <cellStyle name="Comma 2 2 2 3 4 2 2" xfId="181"/>
    <cellStyle name="Comma 2 2 2 3 4 3" xfId="182"/>
    <cellStyle name="Comma 2 2 2 3 5" xfId="183"/>
    <cellStyle name="Comma 2 2 2 3 5 2" xfId="184"/>
    <cellStyle name="Comma 2 2 2 3 5 2 2" xfId="185"/>
    <cellStyle name="Comma 2 2 2 3 5 3" xfId="186"/>
    <cellStyle name="Comma 2 2 2 3 6" xfId="187"/>
    <cellStyle name="Comma 2 2 2 3 6 2" xfId="188"/>
    <cellStyle name="Comma 2 2 2 3 6 2 2" xfId="189"/>
    <cellStyle name="Comma 2 2 2 3 6 3" xfId="190"/>
    <cellStyle name="Comma 2 2 2 3 7" xfId="191"/>
    <cellStyle name="Comma 2 2 2 3 7 2" xfId="192"/>
    <cellStyle name="Comma 2 2 2 3 8" xfId="193"/>
    <cellStyle name="Comma 2 2 2 4" xfId="194"/>
    <cellStyle name="Comma 2 2 2 4 2" xfId="195"/>
    <cellStyle name="Comma 2 2 2 4 2 2" xfId="196"/>
    <cellStyle name="Comma 2 2 2 4 2 2 2" xfId="197"/>
    <cellStyle name="Comma 2 2 2 4 2 3" xfId="198"/>
    <cellStyle name="Comma 2 2 2 4 3" xfId="199"/>
    <cellStyle name="Comma 2 2 2 4 3 2" xfId="200"/>
    <cellStyle name="Comma 2 2 2 4 4" xfId="201"/>
    <cellStyle name="Comma 2 2 2 5" xfId="202"/>
    <cellStyle name="Comma 2 2 2 5 2" xfId="203"/>
    <cellStyle name="Comma 2 2 2 5 2 2" xfId="204"/>
    <cellStyle name="Comma 2 2 2 5 3" xfId="205"/>
    <cellStyle name="Comma 2 2 2 6" xfId="206"/>
    <cellStyle name="Comma 2 2 2 6 2" xfId="207"/>
    <cellStyle name="Comma 2 2 2 6 2 2" xfId="208"/>
    <cellStyle name="Comma 2 2 2 6 3" xfId="209"/>
    <cellStyle name="Comma 2 2 2 7" xfId="210"/>
    <cellStyle name="Comma 2 2 2 7 2" xfId="211"/>
    <cellStyle name="Comma 2 2 2 7 2 2" xfId="212"/>
    <cellStyle name="Comma 2 2 2 7 3" xfId="213"/>
    <cellStyle name="Comma 2 2 2 8" xfId="214"/>
    <cellStyle name="Comma 2 2 2 8 2" xfId="215"/>
    <cellStyle name="Comma 2 2 2 8 2 2" xfId="216"/>
    <cellStyle name="Comma 2 2 2 8 3" xfId="217"/>
    <cellStyle name="Comma 2 2 2 9" xfId="218"/>
    <cellStyle name="Comma 2 2 2 9 2" xfId="219"/>
    <cellStyle name="Comma 2 2 3" xfId="220"/>
    <cellStyle name="Comma 2 2 4" xfId="221"/>
    <cellStyle name="Comma 2 20" xfId="222"/>
    <cellStyle name="Comma 2 21" xfId="223"/>
    <cellStyle name="Comma 2 22" xfId="224"/>
    <cellStyle name="Comma 2 23" xfId="225"/>
    <cellStyle name="Comma 2 24" xfId="226"/>
    <cellStyle name="Comma 2 25" xfId="227"/>
    <cellStyle name="Comma 2 26" xfId="228"/>
    <cellStyle name="Comma 2 27" xfId="229"/>
    <cellStyle name="Comma 2 28" xfId="230"/>
    <cellStyle name="Comma 2 29" xfId="231"/>
    <cellStyle name="Comma 2 3" xfId="232"/>
    <cellStyle name="Comma 2 3 2" xfId="233"/>
    <cellStyle name="Comma 2 30" xfId="234"/>
    <cellStyle name="Comma 2 31" xfId="235"/>
    <cellStyle name="Comma 2 32" xfId="236"/>
    <cellStyle name="Comma 2 33" xfId="237"/>
    <cellStyle name="Comma 2 34" xfId="238"/>
    <cellStyle name="Comma 2 35" xfId="239"/>
    <cellStyle name="Comma 2 36" xfId="240"/>
    <cellStyle name="Comma 2 37" xfId="241"/>
    <cellStyle name="Comma 2 38" xfId="242"/>
    <cellStyle name="Comma 2 39" xfId="243"/>
    <cellStyle name="Comma 2 4" xfId="244"/>
    <cellStyle name="Comma 2 40" xfId="245"/>
    <cellStyle name="Comma 2 41" xfId="246"/>
    <cellStyle name="Comma 2 42" xfId="247"/>
    <cellStyle name="Comma 2 42 2" xfId="248"/>
    <cellStyle name="Comma 2 43" xfId="249"/>
    <cellStyle name="Comma 2 44" xfId="250"/>
    <cellStyle name="Comma 2 5" xfId="251"/>
    <cellStyle name="Comma 2 6" xfId="252"/>
    <cellStyle name="Comma 2 7" xfId="253"/>
    <cellStyle name="Comma 2 8" xfId="254"/>
    <cellStyle name="Comma 2 9" xfId="255"/>
    <cellStyle name="Comma 3" xfId="256"/>
    <cellStyle name="Comma 3 10" xfId="257"/>
    <cellStyle name="Comma 3 11" xfId="258"/>
    <cellStyle name="Comma 3 12" xfId="259"/>
    <cellStyle name="Comma 3 13" xfId="260"/>
    <cellStyle name="Comma 3 14" xfId="261"/>
    <cellStyle name="Comma 3 15" xfId="262"/>
    <cellStyle name="Comma 3 16" xfId="263"/>
    <cellStyle name="Comma 3 17" xfId="264"/>
    <cellStyle name="Comma 3 18" xfId="265"/>
    <cellStyle name="Comma 3 19" xfId="266"/>
    <cellStyle name="Comma 3 2" xfId="267"/>
    <cellStyle name="Comma 3 20" xfId="268"/>
    <cellStyle name="Comma 3 21" xfId="269"/>
    <cellStyle name="Comma 3 22" xfId="270"/>
    <cellStyle name="Comma 3 23" xfId="271"/>
    <cellStyle name="Comma 3 24" xfId="272"/>
    <cellStyle name="Comma 3 25" xfId="273"/>
    <cellStyle name="Comma 3 26" xfId="274"/>
    <cellStyle name="Comma 3 27" xfId="275"/>
    <cellStyle name="Comma 3 28" xfId="276"/>
    <cellStyle name="Comma 3 29" xfId="277"/>
    <cellStyle name="Comma 3 3" xfId="278"/>
    <cellStyle name="Comma 3 30" xfId="279"/>
    <cellStyle name="Comma 3 31" xfId="280"/>
    <cellStyle name="Comma 3 32" xfId="281"/>
    <cellStyle name="Comma 3 33" xfId="282"/>
    <cellStyle name="Comma 3 34" xfId="283"/>
    <cellStyle name="Comma 3 35" xfId="284"/>
    <cellStyle name="Comma 3 36" xfId="285"/>
    <cellStyle name="Comma 3 37" xfId="286"/>
    <cellStyle name="Comma 3 38" xfId="287"/>
    <cellStyle name="Comma 3 39" xfId="288"/>
    <cellStyle name="Comma 3 4" xfId="289"/>
    <cellStyle name="Comma 3 40" xfId="290"/>
    <cellStyle name="Comma 3 41" xfId="291"/>
    <cellStyle name="Comma 3 42" xfId="292"/>
    <cellStyle name="Comma 3 43" xfId="293"/>
    <cellStyle name="Comma 3 44" xfId="294"/>
    <cellStyle name="Comma 3 5" xfId="295"/>
    <cellStyle name="Comma 3 6" xfId="296"/>
    <cellStyle name="Comma 3 7" xfId="297"/>
    <cellStyle name="Comma 3 8" xfId="298"/>
    <cellStyle name="Comma 3 9" xfId="299"/>
    <cellStyle name="Comma 4" xfId="300"/>
    <cellStyle name="Comma 4 2" xfId="301"/>
    <cellStyle name="Comma 4 2 2" xfId="302"/>
    <cellStyle name="Comma 4 3" xfId="303"/>
    <cellStyle name="Comma 4 3 2" xfId="304"/>
    <cellStyle name="Comma 4 3 2 2" xfId="305"/>
    <cellStyle name="Comma 4 3 3" xfId="306"/>
    <cellStyle name="Comma 4 3 4" xfId="307"/>
    <cellStyle name="Comma 4 4" xfId="308"/>
    <cellStyle name="Comma 4 5" xfId="309"/>
    <cellStyle name="Comma 5" xfId="310"/>
    <cellStyle name="Comma 5 2" xfId="311"/>
    <cellStyle name="Comma 5 2 2" xfId="312"/>
    <cellStyle name="Comma 5 2 2 2" xfId="313"/>
    <cellStyle name="Comma 5 2 2 2 2" xfId="314"/>
    <cellStyle name="Comma 5 2 2 3" xfId="315"/>
    <cellStyle name="Comma 5 2 3" xfId="316"/>
    <cellStyle name="Comma 5 2 3 2" xfId="317"/>
    <cellStyle name="Comma 5 2 4" xfId="318"/>
    <cellStyle name="Comma 5 2 5" xfId="319"/>
    <cellStyle name="Comma 5 3" xfId="320"/>
    <cellStyle name="Comma 5 3 2" xfId="321"/>
    <cellStyle name="Comma 5 3 2 2" xfId="322"/>
    <cellStyle name="Comma 5 3 3" xfId="323"/>
    <cellStyle name="Comma 5 3 4" xfId="324"/>
    <cellStyle name="Comma 5 4" xfId="325"/>
    <cellStyle name="Comma 5 4 2" xfId="326"/>
    <cellStyle name="Comma 5 4 2 2" xfId="327"/>
    <cellStyle name="Comma 5 4 3" xfId="328"/>
    <cellStyle name="Comma 5 5" xfId="329"/>
    <cellStyle name="Comma 5 5 2" xfId="330"/>
    <cellStyle name="Comma 5 5 2 2" xfId="331"/>
    <cellStyle name="Comma 5 5 3" xfId="332"/>
    <cellStyle name="Comma 5 6" xfId="333"/>
    <cellStyle name="Comma 5 6 2" xfId="334"/>
    <cellStyle name="Comma 5 6 2 2" xfId="335"/>
    <cellStyle name="Comma 5 6 3" xfId="336"/>
    <cellStyle name="Comma 5 7" xfId="337"/>
    <cellStyle name="Comma 5 7 2" xfId="338"/>
    <cellStyle name="Comma 5 8" xfId="339"/>
    <cellStyle name="Comma 5 9" xfId="340"/>
    <cellStyle name="Comma 6" xfId="341"/>
    <cellStyle name="Comma 6 2" xfId="342"/>
    <cellStyle name="Comma 6 2 2" xfId="343"/>
    <cellStyle name="Comma 6 2 2 2" xfId="344"/>
    <cellStyle name="Comma 6 2 2 2 2" xfId="345"/>
    <cellStyle name="Comma 6 2 2 3" xfId="346"/>
    <cellStyle name="Comma 6 2 3" xfId="347"/>
    <cellStyle name="Comma 6 2 3 2" xfId="348"/>
    <cellStyle name="Comma 6 2 4" xfId="349"/>
    <cellStyle name="Comma 6 2 5" xfId="350"/>
    <cellStyle name="Comma 6 3" xfId="351"/>
    <cellStyle name="Comma 6 3 2" xfId="352"/>
    <cellStyle name="Comma 6 3 2 2" xfId="353"/>
    <cellStyle name="Comma 6 3 3" xfId="354"/>
    <cellStyle name="Comma 6 4" xfId="355"/>
    <cellStyle name="Comma 6 4 2" xfId="356"/>
    <cellStyle name="Comma 6 4 2 2" xfId="357"/>
    <cellStyle name="Comma 6 4 3" xfId="358"/>
    <cellStyle name="Comma 6 5" xfId="359"/>
    <cellStyle name="Comma 6 5 2" xfId="360"/>
    <cellStyle name="Comma 6 5 2 2" xfId="361"/>
    <cellStyle name="Comma 6 5 3" xfId="362"/>
    <cellStyle name="Comma 6 6" xfId="363"/>
    <cellStyle name="Comma 6 6 2" xfId="364"/>
    <cellStyle name="Comma 6 6 2 2" xfId="365"/>
    <cellStyle name="Comma 6 6 3" xfId="366"/>
    <cellStyle name="Comma 6 7" xfId="367"/>
    <cellStyle name="Comma 6 7 2" xfId="368"/>
    <cellStyle name="Comma 6 8" xfId="369"/>
    <cellStyle name="Comma 6 9" xfId="370"/>
    <cellStyle name="Comma 7" xfId="371"/>
    <cellStyle name="Comma 7 2" xfId="372"/>
    <cellStyle name="Comma 7 2 2" xfId="373"/>
    <cellStyle name="Comma 7 2 2 2" xfId="374"/>
    <cellStyle name="Comma 7 2 2 2 2" xfId="375"/>
    <cellStyle name="Comma 7 2 2 3" xfId="376"/>
    <cellStyle name="Comma 7 2 3" xfId="377"/>
    <cellStyle name="Comma 7 2 3 2" xfId="378"/>
    <cellStyle name="Comma 7 2 4" xfId="379"/>
    <cellStyle name="Comma 7 2 5" xfId="380"/>
    <cellStyle name="Comma 7 3" xfId="381"/>
    <cellStyle name="Comma 7 3 2" xfId="382"/>
    <cellStyle name="Comma 7 3 2 2" xfId="383"/>
    <cellStyle name="Comma 7 3 3" xfId="384"/>
    <cellStyle name="Comma 7 4" xfId="385"/>
    <cellStyle name="Comma 7 4 2" xfId="386"/>
    <cellStyle name="Comma 7 4 2 2" xfId="387"/>
    <cellStyle name="Comma 7 4 3" xfId="388"/>
    <cellStyle name="Comma 7 5" xfId="389"/>
    <cellStyle name="Comma 7 5 2" xfId="390"/>
    <cellStyle name="Comma 7 5 2 2" xfId="391"/>
    <cellStyle name="Comma 7 5 3" xfId="392"/>
    <cellStyle name="Comma 7 6" xfId="393"/>
    <cellStyle name="Comma 7 6 2" xfId="394"/>
    <cellStyle name="Comma 7 6 2 2" xfId="395"/>
    <cellStyle name="Comma 7 6 3" xfId="396"/>
    <cellStyle name="Comma 7 7" xfId="397"/>
    <cellStyle name="Comma 7 7 2" xfId="398"/>
    <cellStyle name="Comma 7 8" xfId="399"/>
    <cellStyle name="Comma 7 9" xfId="400"/>
    <cellStyle name="Comma 8" xfId="401"/>
    <cellStyle name="Comma 8 2" xfId="402"/>
    <cellStyle name="Comma 8 2 2" xfId="403"/>
    <cellStyle name="Comma 8 2 2 2" xfId="404"/>
    <cellStyle name="Comma 8 2 2 2 2" xfId="405"/>
    <cellStyle name="Comma 8 2 2 3" xfId="406"/>
    <cellStyle name="Comma 8 2 3" xfId="407"/>
    <cellStyle name="Comma 8 2 3 2" xfId="408"/>
    <cellStyle name="Comma 8 2 4" xfId="409"/>
    <cellStyle name="Comma 8 3" xfId="410"/>
    <cellStyle name="Comma 8 3 2" xfId="411"/>
    <cellStyle name="Comma 8 3 2 2" xfId="412"/>
    <cellStyle name="Comma 8 3 3" xfId="413"/>
    <cellStyle name="Comma 8 4" xfId="414"/>
    <cellStyle name="Comma 8 4 2" xfId="415"/>
    <cellStyle name="Comma 8 4 2 2" xfId="416"/>
    <cellStyle name="Comma 8 4 3" xfId="417"/>
    <cellStyle name="Comma 8 5" xfId="418"/>
    <cellStyle name="Comma 8 5 2" xfId="419"/>
    <cellStyle name="Comma 8 5 2 2" xfId="420"/>
    <cellStyle name="Comma 8 5 3" xfId="421"/>
    <cellStyle name="Comma 8 6" xfId="422"/>
    <cellStyle name="Comma 8 6 2" xfId="423"/>
    <cellStyle name="Comma 8 6 2 2" xfId="424"/>
    <cellStyle name="Comma 8 6 3" xfId="425"/>
    <cellStyle name="Comma 8 7" xfId="426"/>
    <cellStyle name="Comma 8 7 2" xfId="427"/>
    <cellStyle name="Comma 8 8" xfId="428"/>
    <cellStyle name="Comma 8 9" xfId="429"/>
    <cellStyle name="Comma 9" xfId="430"/>
    <cellStyle name="Comma 9 2" xfId="431"/>
    <cellStyle name="Comma 9 3" xfId="432"/>
    <cellStyle name="Explanatory Text 2" xfId="433"/>
    <cellStyle name="Explanatory Text 3" xfId="434"/>
    <cellStyle name="Good 2" xfId="435"/>
    <cellStyle name="Good 3" xfId="436"/>
    <cellStyle name="Header1" xfId="437"/>
    <cellStyle name="Header1 10" xfId="438"/>
    <cellStyle name="Header1 11" xfId="439"/>
    <cellStyle name="Header1 12" xfId="440"/>
    <cellStyle name="Header1 13" xfId="441"/>
    <cellStyle name="Header1 14" xfId="442"/>
    <cellStyle name="Header1 15" xfId="443"/>
    <cellStyle name="Header1 16" xfId="444"/>
    <cellStyle name="Header1 17" xfId="445"/>
    <cellStyle name="Header1 18" xfId="446"/>
    <cellStyle name="Header1 19" xfId="447"/>
    <cellStyle name="Header1 2" xfId="448"/>
    <cellStyle name="Header1 20" xfId="449"/>
    <cellStyle name="Header1 21" xfId="450"/>
    <cellStyle name="Header1 22" xfId="451"/>
    <cellStyle name="Header1 23" xfId="452"/>
    <cellStyle name="Header1 24" xfId="453"/>
    <cellStyle name="Header1 25" xfId="454"/>
    <cellStyle name="Header1 26" xfId="455"/>
    <cellStyle name="Header1 27" xfId="456"/>
    <cellStyle name="Header1 28" xfId="457"/>
    <cellStyle name="Header1 29" xfId="458"/>
    <cellStyle name="Header1 3" xfId="459"/>
    <cellStyle name="Header1 30" xfId="460"/>
    <cellStyle name="Header1 31" xfId="461"/>
    <cellStyle name="Header1 32" xfId="462"/>
    <cellStyle name="Header1 33" xfId="463"/>
    <cellStyle name="Header1 34" xfId="464"/>
    <cellStyle name="Header1 35" xfId="465"/>
    <cellStyle name="Header1 36" xfId="466"/>
    <cellStyle name="Header1 37" xfId="467"/>
    <cellStyle name="Header1 38" xfId="468"/>
    <cellStyle name="Header1 39" xfId="469"/>
    <cellStyle name="Header1 4" xfId="470"/>
    <cellStyle name="Header1 40" xfId="471"/>
    <cellStyle name="Header1 41" xfId="472"/>
    <cellStyle name="Header1 42" xfId="473"/>
    <cellStyle name="Header1 42 2" xfId="474"/>
    <cellStyle name="Header1 43" xfId="475"/>
    <cellStyle name="Header1 5" xfId="476"/>
    <cellStyle name="Header1 6" xfId="477"/>
    <cellStyle name="Header1 7" xfId="478"/>
    <cellStyle name="Header1 8" xfId="479"/>
    <cellStyle name="Header1 9" xfId="480"/>
    <cellStyle name="Header2" xfId="481"/>
    <cellStyle name="Header2 10" xfId="482"/>
    <cellStyle name="Header2 11" xfId="483"/>
    <cellStyle name="Header2 12" xfId="484"/>
    <cellStyle name="Header2 13" xfId="485"/>
    <cellStyle name="Header2 14" xfId="486"/>
    <cellStyle name="Header2 15" xfId="487"/>
    <cellStyle name="Header2 16" xfId="488"/>
    <cellStyle name="Header2 17" xfId="489"/>
    <cellStyle name="Header2 18" xfId="490"/>
    <cellStyle name="Header2 19" xfId="491"/>
    <cellStyle name="Header2 2" xfId="492"/>
    <cellStyle name="Header2 20" xfId="493"/>
    <cellStyle name="Header2 21" xfId="494"/>
    <cellStyle name="Header2 22" xfId="495"/>
    <cellStyle name="Header2 23" xfId="496"/>
    <cellStyle name="Header2 24" xfId="497"/>
    <cellStyle name="Header2 25" xfId="498"/>
    <cellStyle name="Header2 26" xfId="499"/>
    <cellStyle name="Header2 27" xfId="500"/>
    <cellStyle name="Header2 28" xfId="501"/>
    <cellStyle name="Header2 29" xfId="502"/>
    <cellStyle name="Header2 3" xfId="503"/>
    <cellStyle name="Header2 30" xfId="504"/>
    <cellStyle name="Header2 31" xfId="505"/>
    <cellStyle name="Header2 32" xfId="506"/>
    <cellStyle name="Header2 33" xfId="507"/>
    <cellStyle name="Header2 34" xfId="508"/>
    <cellStyle name="Header2 35" xfId="509"/>
    <cellStyle name="Header2 36" xfId="510"/>
    <cellStyle name="Header2 37" xfId="511"/>
    <cellStyle name="Header2 38" xfId="512"/>
    <cellStyle name="Header2 39" xfId="513"/>
    <cellStyle name="Header2 4" xfId="514"/>
    <cellStyle name="Header2 40" xfId="515"/>
    <cellStyle name="Header2 41" xfId="516"/>
    <cellStyle name="Header2 42" xfId="517"/>
    <cellStyle name="Header2 42 2" xfId="518"/>
    <cellStyle name="Header2 43" xfId="519"/>
    <cellStyle name="Header2 5" xfId="520"/>
    <cellStyle name="Header2 6" xfId="521"/>
    <cellStyle name="Header2 7" xfId="522"/>
    <cellStyle name="Header2 8" xfId="523"/>
    <cellStyle name="Header2 9" xfId="524"/>
    <cellStyle name="Heading 1 2" xfId="525"/>
    <cellStyle name="Heading 1 3" xfId="526"/>
    <cellStyle name="Heading 2 2" xfId="527"/>
    <cellStyle name="Heading 2 3" xfId="528"/>
    <cellStyle name="Heading 3 2" xfId="529"/>
    <cellStyle name="Heading 3 3" xfId="530"/>
    <cellStyle name="Heading 4 2" xfId="531"/>
    <cellStyle name="Heading 4 3" xfId="532"/>
    <cellStyle name="Input 2" xfId="533"/>
    <cellStyle name="Input 3" xfId="534"/>
    <cellStyle name="Linked Cell 2" xfId="535"/>
    <cellStyle name="Linked Cell 3" xfId="536"/>
    <cellStyle name="Neutral 2" xfId="537"/>
    <cellStyle name="Neutral 3" xfId="538"/>
    <cellStyle name="Normal" xfId="0" builtinId="0"/>
    <cellStyle name="Normal 10" xfId="2"/>
    <cellStyle name="Normal 11" xfId="539"/>
    <cellStyle name="Normal 2" xfId="3"/>
    <cellStyle name="Normal 2 10" xfId="540"/>
    <cellStyle name="Normal 2 11" xfId="541"/>
    <cellStyle name="Normal 2 12" xfId="542"/>
    <cellStyle name="Normal 2 13" xfId="543"/>
    <cellStyle name="Normal 2 14" xfId="544"/>
    <cellStyle name="Normal 2 15" xfId="545"/>
    <cellStyle name="Normal 2 16" xfId="546"/>
    <cellStyle name="Normal 2 17" xfId="547"/>
    <cellStyle name="Normal 2 18" xfId="548"/>
    <cellStyle name="Normal 2 19" xfId="549"/>
    <cellStyle name="Normal 2 2" xfId="550"/>
    <cellStyle name="Normal 2 2 2" xfId="551"/>
    <cellStyle name="Normal 2 20" xfId="552"/>
    <cellStyle name="Normal 2 21" xfId="553"/>
    <cellStyle name="Normal 2 22" xfId="554"/>
    <cellStyle name="Normal 2 23" xfId="555"/>
    <cellStyle name="Normal 2 24" xfId="556"/>
    <cellStyle name="Normal 2 25" xfId="557"/>
    <cellStyle name="Normal 2 26" xfId="558"/>
    <cellStyle name="Normal 2 27" xfId="559"/>
    <cellStyle name="Normal 2 28" xfId="560"/>
    <cellStyle name="Normal 2 29" xfId="561"/>
    <cellStyle name="Normal 2 3" xfId="4"/>
    <cellStyle name="Normal 2 30" xfId="562"/>
    <cellStyle name="Normal 2 31" xfId="563"/>
    <cellStyle name="Normal 2 32" xfId="564"/>
    <cellStyle name="Normal 2 33" xfId="565"/>
    <cellStyle name="Normal 2 34" xfId="566"/>
    <cellStyle name="Normal 2 35" xfId="567"/>
    <cellStyle name="Normal 2 36" xfId="568"/>
    <cellStyle name="Normal 2 37" xfId="569"/>
    <cellStyle name="Normal 2 38" xfId="570"/>
    <cellStyle name="Normal 2 39" xfId="571"/>
    <cellStyle name="Normal 2 4" xfId="572"/>
    <cellStyle name="Normal 2 40" xfId="573"/>
    <cellStyle name="Normal 2 41" xfId="574"/>
    <cellStyle name="Normal 2 42" xfId="575"/>
    <cellStyle name="Normal 2 42 2" xfId="576"/>
    <cellStyle name="Normal 2 43" xfId="577"/>
    <cellStyle name="Normal 2 44" xfId="578"/>
    <cellStyle name="Normal 2 5" xfId="579"/>
    <cellStyle name="Normal 2 6" xfId="580"/>
    <cellStyle name="Normal 2 7" xfId="581"/>
    <cellStyle name="Normal 2 8" xfId="582"/>
    <cellStyle name="Normal 2 9" xfId="583"/>
    <cellStyle name="Normal 3" xfId="584"/>
    <cellStyle name="Normal 3 10" xfId="585"/>
    <cellStyle name="Normal 3 11" xfId="586"/>
    <cellStyle name="Normal 3 12" xfId="587"/>
    <cellStyle name="Normal 3 13" xfId="588"/>
    <cellStyle name="Normal 3 14" xfId="589"/>
    <cellStyle name="Normal 3 15" xfId="590"/>
    <cellStyle name="Normal 3 16" xfId="591"/>
    <cellStyle name="Normal 3 17" xfId="592"/>
    <cellStyle name="Normal 3 18" xfId="593"/>
    <cellStyle name="Normal 3 19" xfId="594"/>
    <cellStyle name="Normal 3 2" xfId="595"/>
    <cellStyle name="Normal 3 2 2" xfId="596"/>
    <cellStyle name="Normal 3 2 2 2" xfId="597"/>
    <cellStyle name="Normal 3 2 2 2 2" xfId="598"/>
    <cellStyle name="Normal 3 2 2 2 2 2" xfId="599"/>
    <cellStyle name="Normal 3 2 2 2 2 2 2" xfId="600"/>
    <cellStyle name="Normal 3 2 2 2 2 3" xfId="601"/>
    <cellStyle name="Normal 3 2 2 2 3" xfId="602"/>
    <cellStyle name="Normal 3 2 2 2 3 2" xfId="603"/>
    <cellStyle name="Normal 3 2 2 2 4" xfId="604"/>
    <cellStyle name="Normal 3 2 2 3" xfId="605"/>
    <cellStyle name="Normal 3 2 2 3 2" xfId="606"/>
    <cellStyle name="Normal 3 2 2 3 2 2" xfId="607"/>
    <cellStyle name="Normal 3 2 2 3 3" xfId="608"/>
    <cellStyle name="Normal 3 2 2 4" xfId="609"/>
    <cellStyle name="Normal 3 2 2 4 2" xfId="610"/>
    <cellStyle name="Normal 3 2 2 4 2 2" xfId="611"/>
    <cellStyle name="Normal 3 2 2 4 3" xfId="612"/>
    <cellStyle name="Normal 3 2 2 5" xfId="613"/>
    <cellStyle name="Normal 3 2 2 5 2" xfId="614"/>
    <cellStyle name="Normal 3 2 2 5 2 2" xfId="615"/>
    <cellStyle name="Normal 3 2 2 5 3" xfId="616"/>
    <cellStyle name="Normal 3 2 2 6" xfId="617"/>
    <cellStyle name="Normal 3 2 2 6 2" xfId="618"/>
    <cellStyle name="Normal 3 2 2 6 2 2" xfId="619"/>
    <cellStyle name="Normal 3 2 2 6 3" xfId="620"/>
    <cellStyle name="Normal 3 2 2 7" xfId="621"/>
    <cellStyle name="Normal 3 2 2 7 2" xfId="622"/>
    <cellStyle name="Normal 3 2 2 8" xfId="623"/>
    <cellStyle name="Normal 3 2 3" xfId="624"/>
    <cellStyle name="Normal 3 2 3 2" xfId="625"/>
    <cellStyle name="Normal 3 2 3 2 2" xfId="626"/>
    <cellStyle name="Normal 3 2 3 2 2 2" xfId="627"/>
    <cellStyle name="Normal 3 2 3 2 2 2 2" xfId="628"/>
    <cellStyle name="Normal 3 2 3 2 2 3" xfId="629"/>
    <cellStyle name="Normal 3 2 3 2 3" xfId="630"/>
    <cellStyle name="Normal 3 2 3 2 3 2" xfId="631"/>
    <cellStyle name="Normal 3 2 3 2 4" xfId="632"/>
    <cellStyle name="Normal 3 2 3 3" xfId="633"/>
    <cellStyle name="Normal 3 2 3 3 2" xfId="634"/>
    <cellStyle name="Normal 3 2 3 3 2 2" xfId="635"/>
    <cellStyle name="Normal 3 2 3 3 3" xfId="636"/>
    <cellStyle name="Normal 3 2 3 4" xfId="637"/>
    <cellStyle name="Normal 3 2 3 4 2" xfId="638"/>
    <cellStyle name="Normal 3 2 3 4 2 2" xfId="639"/>
    <cellStyle name="Normal 3 2 3 4 3" xfId="640"/>
    <cellStyle name="Normal 3 2 3 5" xfId="641"/>
    <cellStyle name="Normal 3 2 3 5 2" xfId="642"/>
    <cellStyle name="Normal 3 2 3 5 2 2" xfId="643"/>
    <cellStyle name="Normal 3 2 3 5 3" xfId="644"/>
    <cellStyle name="Normal 3 2 3 6" xfId="645"/>
    <cellStyle name="Normal 3 2 3 6 2" xfId="646"/>
    <cellStyle name="Normal 3 2 3 6 2 2" xfId="647"/>
    <cellStyle name="Normal 3 2 3 6 3" xfId="648"/>
    <cellStyle name="Normal 3 2 3 7" xfId="649"/>
    <cellStyle name="Normal 3 2 3 7 2" xfId="650"/>
    <cellStyle name="Normal 3 2 3 8" xfId="651"/>
    <cellStyle name="Normal 3 2 4" xfId="652"/>
    <cellStyle name="Normal 3 2 4 2" xfId="653"/>
    <cellStyle name="Normal 3 2 4 2 2" xfId="654"/>
    <cellStyle name="Normal 3 2 4 2 2 2" xfId="655"/>
    <cellStyle name="Normal 3 2 4 2 2 2 2" xfId="656"/>
    <cellStyle name="Normal 3 2 4 2 2 3" xfId="657"/>
    <cellStyle name="Normal 3 2 4 2 3" xfId="658"/>
    <cellStyle name="Normal 3 2 4 2 3 2" xfId="659"/>
    <cellStyle name="Normal 3 2 4 2 4" xfId="660"/>
    <cellStyle name="Normal 3 2 4 3" xfId="661"/>
    <cellStyle name="Normal 3 2 4 3 2" xfId="662"/>
    <cellStyle name="Normal 3 2 4 3 2 2" xfId="663"/>
    <cellStyle name="Normal 3 2 4 3 3" xfId="664"/>
    <cellStyle name="Normal 3 2 4 4" xfId="665"/>
    <cellStyle name="Normal 3 2 4 4 2" xfId="666"/>
    <cellStyle name="Normal 3 2 4 4 2 2" xfId="667"/>
    <cellStyle name="Normal 3 2 4 4 3" xfId="668"/>
    <cellStyle name="Normal 3 2 4 5" xfId="669"/>
    <cellStyle name="Normal 3 2 4 5 2" xfId="670"/>
    <cellStyle name="Normal 3 2 4 5 2 2" xfId="671"/>
    <cellStyle name="Normal 3 2 4 5 3" xfId="672"/>
    <cellStyle name="Normal 3 2 4 6" xfId="673"/>
    <cellStyle name="Normal 3 2 4 6 2" xfId="674"/>
    <cellStyle name="Normal 3 2 4 6 2 2" xfId="675"/>
    <cellStyle name="Normal 3 2 4 6 3" xfId="676"/>
    <cellStyle name="Normal 3 2 4 7" xfId="677"/>
    <cellStyle name="Normal 3 2 4 7 2" xfId="678"/>
    <cellStyle name="Normal 3 2 4 8" xfId="679"/>
    <cellStyle name="Normal 3 20" xfId="680"/>
    <cellStyle name="Normal 3 21" xfId="681"/>
    <cellStyle name="Normal 3 22" xfId="682"/>
    <cellStyle name="Normal 3 23" xfId="683"/>
    <cellStyle name="Normal 3 24" xfId="684"/>
    <cellStyle name="Normal 3 25" xfId="685"/>
    <cellStyle name="Normal 3 26" xfId="686"/>
    <cellStyle name="Normal 3 27" xfId="687"/>
    <cellStyle name="Normal 3 28" xfId="688"/>
    <cellStyle name="Normal 3 29" xfId="689"/>
    <cellStyle name="Normal 3 3" xfId="690"/>
    <cellStyle name="Normal 3 3 2" xfId="691"/>
    <cellStyle name="Normal 3 30" xfId="692"/>
    <cellStyle name="Normal 3 31" xfId="693"/>
    <cellStyle name="Normal 3 32" xfId="694"/>
    <cellStyle name="Normal 3 33" xfId="695"/>
    <cellStyle name="Normal 3 34" xfId="696"/>
    <cellStyle name="Normal 3 35" xfId="697"/>
    <cellStyle name="Normal 3 36" xfId="698"/>
    <cellStyle name="Normal 3 37" xfId="699"/>
    <cellStyle name="Normal 3 38" xfId="700"/>
    <cellStyle name="Normal 3 39" xfId="701"/>
    <cellStyle name="Normal 3 4" xfId="702"/>
    <cellStyle name="Normal 3 40" xfId="703"/>
    <cellStyle name="Normal 3 41" xfId="704"/>
    <cellStyle name="Normal 3 42" xfId="705"/>
    <cellStyle name="Normal 3 42 2" xfId="706"/>
    <cellStyle name="Normal 3 42 2 2" xfId="707"/>
    <cellStyle name="Normal 3 42 2 2 2" xfId="708"/>
    <cellStyle name="Normal 3 42 2 2 2 2" xfId="709"/>
    <cellStyle name="Normal 3 42 2 2 3" xfId="710"/>
    <cellStyle name="Normal 3 42 2 3" xfId="711"/>
    <cellStyle name="Normal 3 42 2 3 2" xfId="712"/>
    <cellStyle name="Normal 3 42 2 4" xfId="713"/>
    <cellStyle name="Normal 3 42 3" xfId="714"/>
    <cellStyle name="Normal 3 42 3 2" xfId="715"/>
    <cellStyle name="Normal 3 42 3 2 2" xfId="716"/>
    <cellStyle name="Normal 3 42 3 3" xfId="717"/>
    <cellStyle name="Normal 3 42 4" xfId="718"/>
    <cellStyle name="Normal 3 42 4 2" xfId="719"/>
    <cellStyle name="Normal 3 42 4 2 2" xfId="720"/>
    <cellStyle name="Normal 3 42 4 3" xfId="721"/>
    <cellStyle name="Normal 3 42 5" xfId="722"/>
    <cellStyle name="Normal 3 42 5 2" xfId="723"/>
    <cellStyle name="Normal 3 42 5 2 2" xfId="724"/>
    <cellStyle name="Normal 3 42 5 3" xfId="725"/>
    <cellStyle name="Normal 3 42 6" xfId="726"/>
    <cellStyle name="Normal 3 42 6 2" xfId="727"/>
    <cellStyle name="Normal 3 42 6 2 2" xfId="728"/>
    <cellStyle name="Normal 3 42 6 3" xfId="729"/>
    <cellStyle name="Normal 3 42 7" xfId="730"/>
    <cellStyle name="Normal 3 42 7 2" xfId="731"/>
    <cellStyle name="Normal 3 42 8" xfId="732"/>
    <cellStyle name="Normal 3 42 9" xfId="733"/>
    <cellStyle name="Normal 3 43" xfId="734"/>
    <cellStyle name="Normal 3 43 2" xfId="735"/>
    <cellStyle name="Normal 3 43 2 2" xfId="736"/>
    <cellStyle name="Normal 3 43 2 2 2" xfId="737"/>
    <cellStyle name="Normal 3 43 2 2 2 2" xfId="738"/>
    <cellStyle name="Normal 3 43 2 2 3" xfId="739"/>
    <cellStyle name="Normal 3 43 2 3" xfId="740"/>
    <cellStyle name="Normal 3 43 2 3 2" xfId="741"/>
    <cellStyle name="Normal 3 43 2 4" xfId="742"/>
    <cellStyle name="Normal 3 43 3" xfId="743"/>
    <cellStyle name="Normal 3 43 3 2" xfId="744"/>
    <cellStyle name="Normal 3 43 3 2 2" xfId="745"/>
    <cellStyle name="Normal 3 43 3 3" xfId="746"/>
    <cellStyle name="Normal 3 43 4" xfId="747"/>
    <cellStyle name="Normal 3 43 4 2" xfId="748"/>
    <cellStyle name="Normal 3 43 4 2 2" xfId="749"/>
    <cellStyle name="Normal 3 43 4 3" xfId="750"/>
    <cellStyle name="Normal 3 43 5" xfId="751"/>
    <cellStyle name="Normal 3 43 5 2" xfId="752"/>
    <cellStyle name="Normal 3 43 5 2 2" xfId="753"/>
    <cellStyle name="Normal 3 43 5 3" xfId="754"/>
    <cellStyle name="Normal 3 43 6" xfId="755"/>
    <cellStyle name="Normal 3 43 6 2" xfId="756"/>
    <cellStyle name="Normal 3 43 6 2 2" xfId="757"/>
    <cellStyle name="Normal 3 43 6 3" xfId="758"/>
    <cellStyle name="Normal 3 43 7" xfId="759"/>
    <cellStyle name="Normal 3 43 7 2" xfId="760"/>
    <cellStyle name="Normal 3 43 8" xfId="761"/>
    <cellStyle name="Normal 3 44" xfId="762"/>
    <cellStyle name="Normal 3 44 2" xfId="763"/>
    <cellStyle name="Normal 3 44 2 2" xfId="764"/>
    <cellStyle name="Normal 3 44 2 2 2" xfId="765"/>
    <cellStyle name="Normal 3 44 2 2 2 2" xfId="766"/>
    <cellStyle name="Normal 3 44 2 2 3" xfId="767"/>
    <cellStyle name="Normal 3 44 2 3" xfId="768"/>
    <cellStyle name="Normal 3 44 2 3 2" xfId="769"/>
    <cellStyle name="Normal 3 44 2 4" xfId="770"/>
    <cellStyle name="Normal 3 44 3" xfId="771"/>
    <cellStyle name="Normal 3 44 3 2" xfId="772"/>
    <cellStyle name="Normal 3 44 3 2 2" xfId="773"/>
    <cellStyle name="Normal 3 44 3 3" xfId="774"/>
    <cellStyle name="Normal 3 44 4" xfId="775"/>
    <cellStyle name="Normal 3 44 4 2" xfId="776"/>
    <cellStyle name="Normal 3 44 4 2 2" xfId="777"/>
    <cellStyle name="Normal 3 44 4 3" xfId="778"/>
    <cellStyle name="Normal 3 44 5" xfId="779"/>
    <cellStyle name="Normal 3 44 5 2" xfId="780"/>
    <cellStyle name="Normal 3 44 5 2 2" xfId="781"/>
    <cellStyle name="Normal 3 44 5 3" xfId="782"/>
    <cellStyle name="Normal 3 44 6" xfId="783"/>
    <cellStyle name="Normal 3 44 6 2" xfId="784"/>
    <cellStyle name="Normal 3 44 6 2 2" xfId="785"/>
    <cellStyle name="Normal 3 44 6 3" xfId="786"/>
    <cellStyle name="Normal 3 44 7" xfId="787"/>
    <cellStyle name="Normal 3 44 7 2" xfId="788"/>
    <cellStyle name="Normal 3 44 8" xfId="789"/>
    <cellStyle name="Normal 3 45" xfId="790"/>
    <cellStyle name="Normal 3 45 2" xfId="791"/>
    <cellStyle name="Normal 3 45 2 2" xfId="792"/>
    <cellStyle name="Normal 3 45 3" xfId="793"/>
    <cellStyle name="Normal 3 5" xfId="794"/>
    <cellStyle name="Normal 3 6" xfId="795"/>
    <cellStyle name="Normal 3 7" xfId="796"/>
    <cellStyle name="Normal 3 8" xfId="797"/>
    <cellStyle name="Normal 3 9" xfId="798"/>
    <cellStyle name="Normal 4" xfId="799"/>
    <cellStyle name="Normal 4 10" xfId="800"/>
    <cellStyle name="Normal 4 11" xfId="801"/>
    <cellStyle name="Normal 4 12" xfId="802"/>
    <cellStyle name="Normal 4 13" xfId="803"/>
    <cellStyle name="Normal 4 14" xfId="804"/>
    <cellStyle name="Normal 4 15" xfId="805"/>
    <cellStyle name="Normal 4 16" xfId="806"/>
    <cellStyle name="Normal 4 17" xfId="807"/>
    <cellStyle name="Normal 4 18" xfId="808"/>
    <cellStyle name="Normal 4 19" xfId="809"/>
    <cellStyle name="Normal 4 2" xfId="810"/>
    <cellStyle name="Normal 4 20" xfId="811"/>
    <cellStyle name="Normal 4 21" xfId="812"/>
    <cellStyle name="Normal 4 22" xfId="813"/>
    <cellStyle name="Normal 4 23" xfId="814"/>
    <cellStyle name="Normal 4 24" xfId="815"/>
    <cellStyle name="Normal 4 25" xfId="816"/>
    <cellStyle name="Normal 4 26" xfId="817"/>
    <cellStyle name="Normal 4 27" xfId="818"/>
    <cellStyle name="Normal 4 28" xfId="819"/>
    <cellStyle name="Normal 4 29" xfId="820"/>
    <cellStyle name="Normal 4 3" xfId="821"/>
    <cellStyle name="Normal 4 30" xfId="822"/>
    <cellStyle name="Normal 4 31" xfId="823"/>
    <cellStyle name="Normal 4 32" xfId="824"/>
    <cellStyle name="Normal 4 33" xfId="825"/>
    <cellStyle name="Normal 4 34" xfId="826"/>
    <cellStyle name="Normal 4 35" xfId="827"/>
    <cellStyle name="Normal 4 36" xfId="828"/>
    <cellStyle name="Normal 4 37" xfId="829"/>
    <cellStyle name="Normal 4 38" xfId="830"/>
    <cellStyle name="Normal 4 39" xfId="831"/>
    <cellStyle name="Normal 4 4" xfId="832"/>
    <cellStyle name="Normal 4 40" xfId="833"/>
    <cellStyle name="Normal 4 41" xfId="834"/>
    <cellStyle name="Normal 4 42" xfId="835"/>
    <cellStyle name="Normal 4 5" xfId="836"/>
    <cellStyle name="Normal 4 6" xfId="837"/>
    <cellStyle name="Normal 4 7" xfId="838"/>
    <cellStyle name="Normal 4 8" xfId="839"/>
    <cellStyle name="Normal 4 9" xfId="840"/>
    <cellStyle name="Normal 5" xfId="841"/>
    <cellStyle name="Normal 5 2" xfId="842"/>
    <cellStyle name="Normal 6" xfId="843"/>
    <cellStyle name="Normal 7" xfId="844"/>
    <cellStyle name="Normal 7 2" xfId="845"/>
    <cellStyle name="Normal 7 2 2" xfId="846"/>
    <cellStyle name="Normal 7 2 2 2" xfId="847"/>
    <cellStyle name="Normal 7 2 2 2 2" xfId="848"/>
    <cellStyle name="Normal 7 2 2 3" xfId="849"/>
    <cellStyle name="Normal 7 2 3" xfId="850"/>
    <cellStyle name="Normal 7 2 3 2" xfId="851"/>
    <cellStyle name="Normal 7 2 4" xfId="852"/>
    <cellStyle name="Normal 7 3" xfId="853"/>
    <cellStyle name="Normal 7 3 2" xfId="854"/>
    <cellStyle name="Normal 7 3 2 2" xfId="855"/>
    <cellStyle name="Normal 7 3 3" xfId="856"/>
    <cellStyle name="Normal 7 4" xfId="857"/>
    <cellStyle name="Normal 7 4 2" xfId="858"/>
    <cellStyle name="Normal 7 4 2 2" xfId="859"/>
    <cellStyle name="Normal 7 4 3" xfId="860"/>
    <cellStyle name="Normal 7 5" xfId="861"/>
    <cellStyle name="Normal 7 5 2" xfId="862"/>
    <cellStyle name="Normal 7 5 2 2" xfId="863"/>
    <cellStyle name="Normal 7 5 3" xfId="864"/>
    <cellStyle name="Normal 7 6" xfId="865"/>
    <cellStyle name="Normal 7 6 2" xfId="866"/>
    <cellStyle name="Normal 7 6 2 2" xfId="867"/>
    <cellStyle name="Normal 7 6 3" xfId="868"/>
    <cellStyle name="Normal 7 7" xfId="869"/>
    <cellStyle name="Normal 7 7 2" xfId="870"/>
    <cellStyle name="Normal 7 8" xfId="871"/>
    <cellStyle name="Normal 7 9" xfId="872"/>
    <cellStyle name="Normal 8" xfId="873"/>
    <cellStyle name="Normal 8 2" xfId="874"/>
    <cellStyle name="Normal 9" xfId="875"/>
    <cellStyle name="Normal 9 2" xfId="876"/>
    <cellStyle name="Normal 9 2 2" xfId="877"/>
    <cellStyle name="Normal 9 3" xfId="878"/>
    <cellStyle name="Note 2" xfId="879"/>
    <cellStyle name="Note 3" xfId="880"/>
    <cellStyle name="Output 2" xfId="881"/>
    <cellStyle name="Output 3" xfId="882"/>
    <cellStyle name="Title 2" xfId="883"/>
    <cellStyle name="Title 3" xfId="884"/>
    <cellStyle name="Total 2" xfId="885"/>
    <cellStyle name="Total 3" xfId="886"/>
    <cellStyle name="Warning Text 2" xfId="887"/>
    <cellStyle name="Warning Text 3" xfId="888"/>
    <cellStyle name="เครื่องหมายจุลภาค 10" xfId="889"/>
    <cellStyle name="เครื่องหมายจุลภาค 10 10" xfId="890"/>
    <cellStyle name="เครื่องหมายจุลภาค 10 100" xfId="891"/>
    <cellStyle name="เครื่องหมายจุลภาค 10 101" xfId="892"/>
    <cellStyle name="เครื่องหมายจุลภาค 10 102" xfId="893"/>
    <cellStyle name="เครื่องหมายจุลภาค 10 103" xfId="894"/>
    <cellStyle name="เครื่องหมายจุลภาค 10 104" xfId="895"/>
    <cellStyle name="เครื่องหมายจุลภาค 10 105" xfId="896"/>
    <cellStyle name="เครื่องหมายจุลภาค 10 106" xfId="897"/>
    <cellStyle name="เครื่องหมายจุลภาค 10 107" xfId="898"/>
    <cellStyle name="เครื่องหมายจุลภาค 10 108" xfId="899"/>
    <cellStyle name="เครื่องหมายจุลภาค 10 109" xfId="900"/>
    <cellStyle name="เครื่องหมายจุลภาค 10 11" xfId="901"/>
    <cellStyle name="เครื่องหมายจุลภาค 10 110" xfId="902"/>
    <cellStyle name="เครื่องหมายจุลภาค 10 111" xfId="903"/>
    <cellStyle name="เครื่องหมายจุลภาค 10 112" xfId="904"/>
    <cellStyle name="เครื่องหมายจุลภาค 10 113" xfId="905"/>
    <cellStyle name="เครื่องหมายจุลภาค 10 114" xfId="906"/>
    <cellStyle name="เครื่องหมายจุลภาค 10 115" xfId="907"/>
    <cellStyle name="เครื่องหมายจุลภาค 10 116" xfId="908"/>
    <cellStyle name="เครื่องหมายจุลภาค 10 117" xfId="909"/>
    <cellStyle name="เครื่องหมายจุลภาค 10 118" xfId="910"/>
    <cellStyle name="เครื่องหมายจุลภาค 10 119" xfId="911"/>
    <cellStyle name="เครื่องหมายจุลภาค 10 12" xfId="912"/>
    <cellStyle name="เครื่องหมายจุลภาค 10 120" xfId="913"/>
    <cellStyle name="เครื่องหมายจุลภาค 10 121" xfId="914"/>
    <cellStyle name="เครื่องหมายจุลภาค 10 122" xfId="915"/>
    <cellStyle name="เครื่องหมายจุลภาค 10 123" xfId="916"/>
    <cellStyle name="เครื่องหมายจุลภาค 10 124" xfId="917"/>
    <cellStyle name="เครื่องหมายจุลภาค 10 125" xfId="918"/>
    <cellStyle name="เครื่องหมายจุลภาค 10 126" xfId="919"/>
    <cellStyle name="เครื่องหมายจุลภาค 10 127" xfId="920"/>
    <cellStyle name="เครื่องหมายจุลภาค 10 128" xfId="921"/>
    <cellStyle name="เครื่องหมายจุลภาค 10 129" xfId="922"/>
    <cellStyle name="เครื่องหมายจุลภาค 10 13" xfId="923"/>
    <cellStyle name="เครื่องหมายจุลภาค 10 130" xfId="924"/>
    <cellStyle name="เครื่องหมายจุลภาค 10 131" xfId="925"/>
    <cellStyle name="เครื่องหมายจุลภาค 10 132" xfId="926"/>
    <cellStyle name="เครื่องหมายจุลภาค 10 133" xfId="927"/>
    <cellStyle name="เครื่องหมายจุลภาค 10 134" xfId="928"/>
    <cellStyle name="เครื่องหมายจุลภาค 10 135" xfId="929"/>
    <cellStyle name="เครื่องหมายจุลภาค 10 136" xfId="930"/>
    <cellStyle name="เครื่องหมายจุลภาค 10 137" xfId="931"/>
    <cellStyle name="เครื่องหมายจุลภาค 10 138" xfId="932"/>
    <cellStyle name="เครื่องหมายจุลภาค 10 139" xfId="933"/>
    <cellStyle name="เครื่องหมายจุลภาค 10 14" xfId="934"/>
    <cellStyle name="เครื่องหมายจุลภาค 10 140" xfId="935"/>
    <cellStyle name="เครื่องหมายจุลภาค 10 141" xfId="936"/>
    <cellStyle name="เครื่องหมายจุลภาค 10 142" xfId="937"/>
    <cellStyle name="เครื่องหมายจุลภาค 10 143" xfId="938"/>
    <cellStyle name="เครื่องหมายจุลภาค 10 144" xfId="939"/>
    <cellStyle name="เครื่องหมายจุลภาค 10 145" xfId="940"/>
    <cellStyle name="เครื่องหมายจุลภาค 10 146" xfId="941"/>
    <cellStyle name="เครื่องหมายจุลภาค 10 147" xfId="942"/>
    <cellStyle name="เครื่องหมายจุลภาค 10 148" xfId="943"/>
    <cellStyle name="เครื่องหมายจุลภาค 10 149" xfId="944"/>
    <cellStyle name="เครื่องหมายจุลภาค 10 15" xfId="945"/>
    <cellStyle name="เครื่องหมายจุลภาค 10 150" xfId="946"/>
    <cellStyle name="เครื่องหมายจุลภาค 10 151" xfId="947"/>
    <cellStyle name="เครื่องหมายจุลภาค 10 152" xfId="948"/>
    <cellStyle name="เครื่องหมายจุลภาค 10 153" xfId="949"/>
    <cellStyle name="เครื่องหมายจุลภาค 10 154" xfId="950"/>
    <cellStyle name="เครื่องหมายจุลภาค 10 155" xfId="951"/>
    <cellStyle name="เครื่องหมายจุลภาค 10 156" xfId="952"/>
    <cellStyle name="เครื่องหมายจุลภาค 10 157" xfId="953"/>
    <cellStyle name="เครื่องหมายจุลภาค 10 158" xfId="954"/>
    <cellStyle name="เครื่องหมายจุลภาค 10 159" xfId="955"/>
    <cellStyle name="เครื่องหมายจุลภาค 10 16" xfId="956"/>
    <cellStyle name="เครื่องหมายจุลภาค 10 160" xfId="957"/>
    <cellStyle name="เครื่องหมายจุลภาค 10 161" xfId="958"/>
    <cellStyle name="เครื่องหมายจุลภาค 10 162" xfId="959"/>
    <cellStyle name="เครื่องหมายจุลภาค 10 163" xfId="960"/>
    <cellStyle name="เครื่องหมายจุลภาค 10 164" xfId="961"/>
    <cellStyle name="เครื่องหมายจุลภาค 10 165" xfId="962"/>
    <cellStyle name="เครื่องหมายจุลภาค 10 166" xfId="963"/>
    <cellStyle name="เครื่องหมายจุลภาค 10 167" xfId="964"/>
    <cellStyle name="เครื่องหมายจุลภาค 10 168" xfId="965"/>
    <cellStyle name="เครื่องหมายจุลภาค 10 169" xfId="966"/>
    <cellStyle name="เครื่องหมายจุลภาค 10 17" xfId="967"/>
    <cellStyle name="เครื่องหมายจุลภาค 10 170" xfId="968"/>
    <cellStyle name="เครื่องหมายจุลภาค 10 171" xfId="969"/>
    <cellStyle name="เครื่องหมายจุลภาค 10 172" xfId="970"/>
    <cellStyle name="เครื่องหมายจุลภาค 10 173" xfId="971"/>
    <cellStyle name="เครื่องหมายจุลภาค 10 174" xfId="972"/>
    <cellStyle name="เครื่องหมายจุลภาค 10 175" xfId="973"/>
    <cellStyle name="เครื่องหมายจุลภาค 10 176" xfId="974"/>
    <cellStyle name="เครื่องหมายจุลภาค 10 177" xfId="975"/>
    <cellStyle name="เครื่องหมายจุลภาค 10 178" xfId="976"/>
    <cellStyle name="เครื่องหมายจุลภาค 10 179" xfId="977"/>
    <cellStyle name="เครื่องหมายจุลภาค 10 18" xfId="978"/>
    <cellStyle name="เครื่องหมายจุลภาค 10 180" xfId="979"/>
    <cellStyle name="เครื่องหมายจุลภาค 10 181" xfId="980"/>
    <cellStyle name="เครื่องหมายจุลภาค 10 182" xfId="981"/>
    <cellStyle name="เครื่องหมายจุลภาค 10 183" xfId="982"/>
    <cellStyle name="เครื่องหมายจุลภาค 10 184" xfId="983"/>
    <cellStyle name="เครื่องหมายจุลภาค 10 185" xfId="984"/>
    <cellStyle name="เครื่องหมายจุลภาค 10 186" xfId="985"/>
    <cellStyle name="เครื่องหมายจุลภาค 10 187" xfId="986"/>
    <cellStyle name="เครื่องหมายจุลภาค 10 188" xfId="987"/>
    <cellStyle name="เครื่องหมายจุลภาค 10 189" xfId="988"/>
    <cellStyle name="เครื่องหมายจุลภาค 10 19" xfId="989"/>
    <cellStyle name="เครื่องหมายจุลภาค 10 190" xfId="990"/>
    <cellStyle name="เครื่องหมายจุลภาค 10 191" xfId="991"/>
    <cellStyle name="เครื่องหมายจุลภาค 10 192" xfId="992"/>
    <cellStyle name="เครื่องหมายจุลภาค 10 193" xfId="993"/>
    <cellStyle name="เครื่องหมายจุลภาค 10 194" xfId="994"/>
    <cellStyle name="เครื่องหมายจุลภาค 10 195" xfId="995"/>
    <cellStyle name="เครื่องหมายจุลภาค 10 196" xfId="996"/>
    <cellStyle name="เครื่องหมายจุลภาค 10 197" xfId="997"/>
    <cellStyle name="เครื่องหมายจุลภาค 10 198" xfId="998"/>
    <cellStyle name="เครื่องหมายจุลภาค 10 199" xfId="999"/>
    <cellStyle name="เครื่องหมายจุลภาค 10 2" xfId="1000"/>
    <cellStyle name="เครื่องหมายจุลภาค 10 2 2" xfId="1001"/>
    <cellStyle name="เครื่องหมายจุลภาค 10 2 3" xfId="1002"/>
    <cellStyle name="เครื่องหมายจุลภาค 10 20" xfId="1003"/>
    <cellStyle name="เครื่องหมายจุลภาค 10 200" xfId="1004"/>
    <cellStyle name="เครื่องหมายจุลภาค 10 201" xfId="1005"/>
    <cellStyle name="เครื่องหมายจุลภาค 10 202" xfId="1006"/>
    <cellStyle name="เครื่องหมายจุลภาค 10 203" xfId="1007"/>
    <cellStyle name="เครื่องหมายจุลภาค 10 204" xfId="1008"/>
    <cellStyle name="เครื่องหมายจุลภาค 10 205" xfId="1009"/>
    <cellStyle name="เครื่องหมายจุลภาค 10 206" xfId="1010"/>
    <cellStyle name="เครื่องหมายจุลภาค 10 207" xfId="1011"/>
    <cellStyle name="เครื่องหมายจุลภาค 10 208" xfId="1012"/>
    <cellStyle name="เครื่องหมายจุลภาค 10 209" xfId="1013"/>
    <cellStyle name="เครื่องหมายจุลภาค 10 21" xfId="1014"/>
    <cellStyle name="เครื่องหมายจุลภาค 10 210" xfId="1015"/>
    <cellStyle name="เครื่องหมายจุลภาค 10 211" xfId="1016"/>
    <cellStyle name="เครื่องหมายจุลภาค 10 212" xfId="1017"/>
    <cellStyle name="เครื่องหมายจุลภาค 10 213" xfId="1018"/>
    <cellStyle name="เครื่องหมายจุลภาค 10 214" xfId="1019"/>
    <cellStyle name="เครื่องหมายจุลภาค 10 215" xfId="1020"/>
    <cellStyle name="เครื่องหมายจุลภาค 10 216" xfId="1021"/>
    <cellStyle name="เครื่องหมายจุลภาค 10 217" xfId="1022"/>
    <cellStyle name="เครื่องหมายจุลภาค 10 218" xfId="1023"/>
    <cellStyle name="เครื่องหมายจุลภาค 10 219" xfId="1024"/>
    <cellStyle name="เครื่องหมายจุลภาค 10 22" xfId="1025"/>
    <cellStyle name="เครื่องหมายจุลภาค 10 220" xfId="1026"/>
    <cellStyle name="เครื่องหมายจุลภาค 10 221" xfId="1027"/>
    <cellStyle name="เครื่องหมายจุลภาค 10 222" xfId="1028"/>
    <cellStyle name="เครื่องหมายจุลภาค 10 223" xfId="1029"/>
    <cellStyle name="เครื่องหมายจุลภาค 10 224" xfId="1030"/>
    <cellStyle name="เครื่องหมายจุลภาค 10 225" xfId="1031"/>
    <cellStyle name="เครื่องหมายจุลภาค 10 226" xfId="1032"/>
    <cellStyle name="เครื่องหมายจุลภาค 10 227" xfId="1033"/>
    <cellStyle name="เครื่องหมายจุลภาค 10 228" xfId="1034"/>
    <cellStyle name="เครื่องหมายจุลภาค 10 229" xfId="1035"/>
    <cellStyle name="เครื่องหมายจุลภาค 10 23" xfId="1036"/>
    <cellStyle name="เครื่องหมายจุลภาค 10 230" xfId="1037"/>
    <cellStyle name="เครื่องหมายจุลภาค 10 231" xfId="1038"/>
    <cellStyle name="เครื่องหมายจุลภาค 10 232" xfId="1039"/>
    <cellStyle name="เครื่องหมายจุลภาค 10 233" xfId="1040"/>
    <cellStyle name="เครื่องหมายจุลภาค 10 234" xfId="1041"/>
    <cellStyle name="เครื่องหมายจุลภาค 10 235" xfId="1042"/>
    <cellStyle name="เครื่องหมายจุลภาค 10 236" xfId="1043"/>
    <cellStyle name="เครื่องหมายจุลภาค 10 237" xfId="1044"/>
    <cellStyle name="เครื่องหมายจุลภาค 10 238" xfId="1045"/>
    <cellStyle name="เครื่องหมายจุลภาค 10 239" xfId="1046"/>
    <cellStyle name="เครื่องหมายจุลภาค 10 24" xfId="1047"/>
    <cellStyle name="เครื่องหมายจุลภาค 10 240" xfId="1048"/>
    <cellStyle name="เครื่องหมายจุลภาค 10 241" xfId="1049"/>
    <cellStyle name="เครื่องหมายจุลภาค 10 242" xfId="1050"/>
    <cellStyle name="เครื่องหมายจุลภาค 10 243" xfId="1051"/>
    <cellStyle name="เครื่องหมายจุลภาค 10 244" xfId="1052"/>
    <cellStyle name="เครื่องหมายจุลภาค 10 245" xfId="1053"/>
    <cellStyle name="เครื่องหมายจุลภาค 10 246" xfId="1054"/>
    <cellStyle name="เครื่องหมายจุลภาค 10 247" xfId="1055"/>
    <cellStyle name="เครื่องหมายจุลภาค 10 248" xfId="1056"/>
    <cellStyle name="เครื่องหมายจุลภาค 10 249" xfId="1057"/>
    <cellStyle name="เครื่องหมายจุลภาค 10 25" xfId="1058"/>
    <cellStyle name="เครื่องหมายจุลภาค 10 250" xfId="1059"/>
    <cellStyle name="เครื่องหมายจุลภาค 10 251" xfId="1060"/>
    <cellStyle name="เครื่องหมายจุลภาค 10 252" xfId="1061"/>
    <cellStyle name="เครื่องหมายจุลภาค 10 253" xfId="1062"/>
    <cellStyle name="เครื่องหมายจุลภาค 10 26" xfId="1063"/>
    <cellStyle name="เครื่องหมายจุลภาค 10 27" xfId="1064"/>
    <cellStyle name="เครื่องหมายจุลภาค 10 28" xfId="1065"/>
    <cellStyle name="เครื่องหมายจุลภาค 10 29" xfId="1066"/>
    <cellStyle name="เครื่องหมายจุลภาค 10 3" xfId="1067"/>
    <cellStyle name="เครื่องหมายจุลภาค 10 30" xfId="1068"/>
    <cellStyle name="เครื่องหมายจุลภาค 10 31" xfId="1069"/>
    <cellStyle name="เครื่องหมายจุลภาค 10 32" xfId="1070"/>
    <cellStyle name="เครื่องหมายจุลภาค 10 33" xfId="1071"/>
    <cellStyle name="เครื่องหมายจุลภาค 10 34" xfId="1072"/>
    <cellStyle name="เครื่องหมายจุลภาค 10 35" xfId="1073"/>
    <cellStyle name="เครื่องหมายจุลภาค 10 36" xfId="1074"/>
    <cellStyle name="เครื่องหมายจุลภาค 10 37" xfId="1075"/>
    <cellStyle name="เครื่องหมายจุลภาค 10 38" xfId="1076"/>
    <cellStyle name="เครื่องหมายจุลภาค 10 39" xfId="1077"/>
    <cellStyle name="เครื่องหมายจุลภาค 10 4" xfId="1078"/>
    <cellStyle name="เครื่องหมายจุลภาค 10 40" xfId="1079"/>
    <cellStyle name="เครื่องหมายจุลภาค 10 41" xfId="1080"/>
    <cellStyle name="เครื่องหมายจุลภาค 10 42" xfId="1081"/>
    <cellStyle name="เครื่องหมายจุลภาค 10 43" xfId="1082"/>
    <cellStyle name="เครื่องหมายจุลภาค 10 44" xfId="1083"/>
    <cellStyle name="เครื่องหมายจุลภาค 10 45" xfId="1084"/>
    <cellStyle name="เครื่องหมายจุลภาค 10 46" xfId="1085"/>
    <cellStyle name="เครื่องหมายจุลภาค 10 47" xfId="1086"/>
    <cellStyle name="เครื่องหมายจุลภาค 10 48" xfId="1087"/>
    <cellStyle name="เครื่องหมายจุลภาค 10 49" xfId="1088"/>
    <cellStyle name="เครื่องหมายจุลภาค 10 5" xfId="1089"/>
    <cellStyle name="เครื่องหมายจุลภาค 10 50" xfId="1090"/>
    <cellStyle name="เครื่องหมายจุลภาค 10 51" xfId="1091"/>
    <cellStyle name="เครื่องหมายจุลภาค 10 52" xfId="1092"/>
    <cellStyle name="เครื่องหมายจุลภาค 10 53" xfId="1093"/>
    <cellStyle name="เครื่องหมายจุลภาค 10 54" xfId="1094"/>
    <cellStyle name="เครื่องหมายจุลภาค 10 55" xfId="1095"/>
    <cellStyle name="เครื่องหมายจุลภาค 10 56" xfId="1096"/>
    <cellStyle name="เครื่องหมายจุลภาค 10 57" xfId="1097"/>
    <cellStyle name="เครื่องหมายจุลภาค 10 58" xfId="1098"/>
    <cellStyle name="เครื่องหมายจุลภาค 10 59" xfId="1099"/>
    <cellStyle name="เครื่องหมายจุลภาค 10 6" xfId="1100"/>
    <cellStyle name="เครื่องหมายจุลภาค 10 60" xfId="1101"/>
    <cellStyle name="เครื่องหมายจุลภาค 10 61" xfId="1102"/>
    <cellStyle name="เครื่องหมายจุลภาค 10 62" xfId="1103"/>
    <cellStyle name="เครื่องหมายจุลภาค 10 63" xfId="1104"/>
    <cellStyle name="เครื่องหมายจุลภาค 10 64" xfId="1105"/>
    <cellStyle name="เครื่องหมายจุลภาค 10 65" xfId="1106"/>
    <cellStyle name="เครื่องหมายจุลภาค 10 66" xfId="1107"/>
    <cellStyle name="เครื่องหมายจุลภาค 10 67" xfId="1108"/>
    <cellStyle name="เครื่องหมายจุลภาค 10 68" xfId="1109"/>
    <cellStyle name="เครื่องหมายจุลภาค 10 69" xfId="1110"/>
    <cellStyle name="เครื่องหมายจุลภาค 10 7" xfId="1111"/>
    <cellStyle name="เครื่องหมายจุลภาค 10 70" xfId="1112"/>
    <cellStyle name="เครื่องหมายจุลภาค 10 71" xfId="1113"/>
    <cellStyle name="เครื่องหมายจุลภาค 10 72" xfId="1114"/>
    <cellStyle name="เครื่องหมายจุลภาค 10 73" xfId="1115"/>
    <cellStyle name="เครื่องหมายจุลภาค 10 74" xfId="1116"/>
    <cellStyle name="เครื่องหมายจุลภาค 10 75" xfId="1117"/>
    <cellStyle name="เครื่องหมายจุลภาค 10 76" xfId="1118"/>
    <cellStyle name="เครื่องหมายจุลภาค 10 77" xfId="1119"/>
    <cellStyle name="เครื่องหมายจุลภาค 10 78" xfId="1120"/>
    <cellStyle name="เครื่องหมายจุลภาค 10 79" xfId="1121"/>
    <cellStyle name="เครื่องหมายจุลภาค 10 8" xfId="1122"/>
    <cellStyle name="เครื่องหมายจุลภาค 10 80" xfId="1123"/>
    <cellStyle name="เครื่องหมายจุลภาค 10 81" xfId="1124"/>
    <cellStyle name="เครื่องหมายจุลภาค 10 82" xfId="1125"/>
    <cellStyle name="เครื่องหมายจุลภาค 10 83" xfId="1126"/>
    <cellStyle name="เครื่องหมายจุลภาค 10 84" xfId="1127"/>
    <cellStyle name="เครื่องหมายจุลภาค 10 85" xfId="1128"/>
    <cellStyle name="เครื่องหมายจุลภาค 10 86" xfId="1129"/>
    <cellStyle name="เครื่องหมายจุลภาค 10 87" xfId="1130"/>
    <cellStyle name="เครื่องหมายจุลภาค 10 88" xfId="1131"/>
    <cellStyle name="เครื่องหมายจุลภาค 10 89" xfId="1132"/>
    <cellStyle name="เครื่องหมายจุลภาค 10 9" xfId="1133"/>
    <cellStyle name="เครื่องหมายจุลภาค 10 90" xfId="1134"/>
    <cellStyle name="เครื่องหมายจุลภาค 10 91" xfId="1135"/>
    <cellStyle name="เครื่องหมายจุลภาค 10 92" xfId="1136"/>
    <cellStyle name="เครื่องหมายจุลภาค 10 93" xfId="1137"/>
    <cellStyle name="เครื่องหมายจุลภาค 10 94" xfId="1138"/>
    <cellStyle name="เครื่องหมายจุลภาค 10 95" xfId="1139"/>
    <cellStyle name="เครื่องหมายจุลภาค 10 96" xfId="1140"/>
    <cellStyle name="เครื่องหมายจุลภาค 10 97" xfId="1141"/>
    <cellStyle name="เครื่องหมายจุลภาค 10 98" xfId="1142"/>
    <cellStyle name="เครื่องหมายจุลภาค 10 99" xfId="1143"/>
    <cellStyle name="เครื่องหมายจุลภาค 100" xfId="1144"/>
    <cellStyle name="เครื่องหมายจุลภาค 100 2" xfId="1145"/>
    <cellStyle name="เครื่องหมายจุลภาค 101" xfId="1146"/>
    <cellStyle name="เครื่องหมายจุลภาค 101 2" xfId="1147"/>
    <cellStyle name="เครื่องหมายจุลภาค 102" xfId="1148"/>
    <cellStyle name="เครื่องหมายจุลภาค 102 2" xfId="1149"/>
    <cellStyle name="เครื่องหมายจุลภาค 104" xfId="1150"/>
    <cellStyle name="เครื่องหมายจุลภาค 104 2" xfId="1151"/>
    <cellStyle name="เครื่องหมายจุลภาค 105" xfId="1152"/>
    <cellStyle name="เครื่องหมายจุลภาค 105 2" xfId="1153"/>
    <cellStyle name="เครื่องหมายจุลภาค 106" xfId="1154"/>
    <cellStyle name="เครื่องหมายจุลภาค 106 2" xfId="1155"/>
    <cellStyle name="เครื่องหมายจุลภาค 107" xfId="1156"/>
    <cellStyle name="เครื่องหมายจุลภาค 107 2" xfId="1157"/>
    <cellStyle name="เครื่องหมายจุลภาค 108" xfId="1158"/>
    <cellStyle name="เครื่องหมายจุลภาค 108 2" xfId="1159"/>
    <cellStyle name="เครื่องหมายจุลภาค 109" xfId="1160"/>
    <cellStyle name="เครื่องหมายจุลภาค 109 2" xfId="1161"/>
    <cellStyle name="เครื่องหมายจุลภาค 11" xfId="1162"/>
    <cellStyle name="เครื่องหมายจุลภาค 11 2" xfId="1163"/>
    <cellStyle name="เครื่องหมายจุลภาค 110" xfId="1164"/>
    <cellStyle name="เครื่องหมายจุลภาค 110 2" xfId="1165"/>
    <cellStyle name="เครื่องหมายจุลภาค 111" xfId="1166"/>
    <cellStyle name="เครื่องหมายจุลภาค 111 2" xfId="1167"/>
    <cellStyle name="เครื่องหมายจุลภาค 112" xfId="1168"/>
    <cellStyle name="เครื่องหมายจุลภาค 112 2" xfId="1169"/>
    <cellStyle name="เครื่องหมายจุลภาค 113" xfId="1170"/>
    <cellStyle name="เครื่องหมายจุลภาค 113 2" xfId="1171"/>
    <cellStyle name="เครื่องหมายจุลภาค 114" xfId="1172"/>
    <cellStyle name="เครื่องหมายจุลภาค 114 2" xfId="1173"/>
    <cellStyle name="เครื่องหมายจุลภาค 115" xfId="1174"/>
    <cellStyle name="เครื่องหมายจุลภาค 115 2" xfId="1175"/>
    <cellStyle name="เครื่องหมายจุลภาค 116" xfId="1176"/>
    <cellStyle name="เครื่องหมายจุลภาค 116 2" xfId="1177"/>
    <cellStyle name="เครื่องหมายจุลภาค 117" xfId="1178"/>
    <cellStyle name="เครื่องหมายจุลภาค 117 2" xfId="1179"/>
    <cellStyle name="เครื่องหมายจุลภาค 118" xfId="1180"/>
    <cellStyle name="เครื่องหมายจุลภาค 118 2" xfId="1181"/>
    <cellStyle name="เครื่องหมายจุลภาค 119" xfId="1182"/>
    <cellStyle name="เครื่องหมายจุลภาค 119 2" xfId="1183"/>
    <cellStyle name="เครื่องหมายจุลภาค 12 10" xfId="1184"/>
    <cellStyle name="เครื่องหมายจุลภาค 12 100" xfId="1185"/>
    <cellStyle name="เครื่องหมายจุลภาค 12 101" xfId="1186"/>
    <cellStyle name="เครื่องหมายจุลภาค 12 102" xfId="1187"/>
    <cellStyle name="เครื่องหมายจุลภาค 12 103" xfId="1188"/>
    <cellStyle name="เครื่องหมายจุลภาค 12 104" xfId="1189"/>
    <cellStyle name="เครื่องหมายจุลภาค 12 105" xfId="1190"/>
    <cellStyle name="เครื่องหมายจุลภาค 12 106" xfId="1191"/>
    <cellStyle name="เครื่องหมายจุลภาค 12 107" xfId="1192"/>
    <cellStyle name="เครื่องหมายจุลภาค 12 108" xfId="1193"/>
    <cellStyle name="เครื่องหมายจุลภาค 12 109" xfId="1194"/>
    <cellStyle name="เครื่องหมายจุลภาค 12 11" xfId="1195"/>
    <cellStyle name="เครื่องหมายจุลภาค 12 110" xfId="1196"/>
    <cellStyle name="เครื่องหมายจุลภาค 12 111" xfId="1197"/>
    <cellStyle name="เครื่องหมายจุลภาค 12 112" xfId="1198"/>
    <cellStyle name="เครื่องหมายจุลภาค 12 113" xfId="1199"/>
    <cellStyle name="เครื่องหมายจุลภาค 12 114" xfId="1200"/>
    <cellStyle name="เครื่องหมายจุลภาค 12 115" xfId="1201"/>
    <cellStyle name="เครื่องหมายจุลภาค 12 116" xfId="1202"/>
    <cellStyle name="เครื่องหมายจุลภาค 12 117" xfId="1203"/>
    <cellStyle name="เครื่องหมายจุลภาค 12 118" xfId="1204"/>
    <cellStyle name="เครื่องหมายจุลภาค 12 119" xfId="1205"/>
    <cellStyle name="เครื่องหมายจุลภาค 12 12" xfId="1206"/>
    <cellStyle name="เครื่องหมายจุลภาค 12 120" xfId="1207"/>
    <cellStyle name="เครื่องหมายจุลภาค 12 121" xfId="1208"/>
    <cellStyle name="เครื่องหมายจุลภาค 12 122" xfId="1209"/>
    <cellStyle name="เครื่องหมายจุลภาค 12 123" xfId="1210"/>
    <cellStyle name="เครื่องหมายจุลภาค 12 124" xfId="1211"/>
    <cellStyle name="เครื่องหมายจุลภาค 12 125" xfId="1212"/>
    <cellStyle name="เครื่องหมายจุลภาค 12 126" xfId="1213"/>
    <cellStyle name="เครื่องหมายจุลภาค 12 127" xfId="1214"/>
    <cellStyle name="เครื่องหมายจุลภาค 12 128" xfId="1215"/>
    <cellStyle name="เครื่องหมายจุลภาค 12 129" xfId="1216"/>
    <cellStyle name="เครื่องหมายจุลภาค 12 13" xfId="1217"/>
    <cellStyle name="เครื่องหมายจุลภาค 12 130" xfId="1218"/>
    <cellStyle name="เครื่องหมายจุลภาค 12 131" xfId="1219"/>
    <cellStyle name="เครื่องหมายจุลภาค 12 132" xfId="1220"/>
    <cellStyle name="เครื่องหมายจุลภาค 12 133" xfId="1221"/>
    <cellStyle name="เครื่องหมายจุลภาค 12 134" xfId="1222"/>
    <cellStyle name="เครื่องหมายจุลภาค 12 135" xfId="1223"/>
    <cellStyle name="เครื่องหมายจุลภาค 12 136" xfId="1224"/>
    <cellStyle name="เครื่องหมายจุลภาค 12 137" xfId="1225"/>
    <cellStyle name="เครื่องหมายจุลภาค 12 138" xfId="1226"/>
    <cellStyle name="เครื่องหมายจุลภาค 12 139" xfId="1227"/>
    <cellStyle name="เครื่องหมายจุลภาค 12 14" xfId="1228"/>
    <cellStyle name="เครื่องหมายจุลภาค 12 140" xfId="1229"/>
    <cellStyle name="เครื่องหมายจุลภาค 12 141" xfId="1230"/>
    <cellStyle name="เครื่องหมายจุลภาค 12 142" xfId="1231"/>
    <cellStyle name="เครื่องหมายจุลภาค 12 143" xfId="1232"/>
    <cellStyle name="เครื่องหมายจุลภาค 12 144" xfId="1233"/>
    <cellStyle name="เครื่องหมายจุลภาค 12 145" xfId="1234"/>
    <cellStyle name="เครื่องหมายจุลภาค 12 146" xfId="1235"/>
    <cellStyle name="เครื่องหมายจุลภาค 12 147" xfId="1236"/>
    <cellStyle name="เครื่องหมายจุลภาค 12 148" xfId="1237"/>
    <cellStyle name="เครื่องหมายจุลภาค 12 149" xfId="1238"/>
    <cellStyle name="เครื่องหมายจุลภาค 12 15" xfId="1239"/>
    <cellStyle name="เครื่องหมายจุลภาค 12 150" xfId="1240"/>
    <cellStyle name="เครื่องหมายจุลภาค 12 151" xfId="1241"/>
    <cellStyle name="เครื่องหมายจุลภาค 12 152" xfId="1242"/>
    <cellStyle name="เครื่องหมายจุลภาค 12 153" xfId="1243"/>
    <cellStyle name="เครื่องหมายจุลภาค 12 154" xfId="1244"/>
    <cellStyle name="เครื่องหมายจุลภาค 12 155" xfId="1245"/>
    <cellStyle name="เครื่องหมายจุลภาค 12 156" xfId="1246"/>
    <cellStyle name="เครื่องหมายจุลภาค 12 157" xfId="1247"/>
    <cellStyle name="เครื่องหมายจุลภาค 12 158" xfId="1248"/>
    <cellStyle name="เครื่องหมายจุลภาค 12 159" xfId="1249"/>
    <cellStyle name="เครื่องหมายจุลภาค 12 16" xfId="1250"/>
    <cellStyle name="เครื่องหมายจุลภาค 12 160" xfId="1251"/>
    <cellStyle name="เครื่องหมายจุลภาค 12 161" xfId="1252"/>
    <cellStyle name="เครื่องหมายจุลภาค 12 162" xfId="1253"/>
    <cellStyle name="เครื่องหมายจุลภาค 12 163" xfId="1254"/>
    <cellStyle name="เครื่องหมายจุลภาค 12 164" xfId="1255"/>
    <cellStyle name="เครื่องหมายจุลภาค 12 165" xfId="1256"/>
    <cellStyle name="เครื่องหมายจุลภาค 12 166" xfId="1257"/>
    <cellStyle name="เครื่องหมายจุลภาค 12 167" xfId="1258"/>
    <cellStyle name="เครื่องหมายจุลภาค 12 168" xfId="1259"/>
    <cellStyle name="เครื่องหมายจุลภาค 12 169" xfId="1260"/>
    <cellStyle name="เครื่องหมายจุลภาค 12 17" xfId="1261"/>
    <cellStyle name="เครื่องหมายจุลภาค 12 170" xfId="1262"/>
    <cellStyle name="เครื่องหมายจุลภาค 12 171" xfId="1263"/>
    <cellStyle name="เครื่องหมายจุลภาค 12 172" xfId="1264"/>
    <cellStyle name="เครื่องหมายจุลภาค 12 173" xfId="1265"/>
    <cellStyle name="เครื่องหมายจุลภาค 12 174" xfId="1266"/>
    <cellStyle name="เครื่องหมายจุลภาค 12 175" xfId="1267"/>
    <cellStyle name="เครื่องหมายจุลภาค 12 176" xfId="1268"/>
    <cellStyle name="เครื่องหมายจุลภาค 12 177" xfId="1269"/>
    <cellStyle name="เครื่องหมายจุลภาค 12 178" xfId="1270"/>
    <cellStyle name="เครื่องหมายจุลภาค 12 179" xfId="1271"/>
    <cellStyle name="เครื่องหมายจุลภาค 12 18" xfId="1272"/>
    <cellStyle name="เครื่องหมายจุลภาค 12 180" xfId="1273"/>
    <cellStyle name="เครื่องหมายจุลภาค 12 181" xfId="1274"/>
    <cellStyle name="เครื่องหมายจุลภาค 12 182" xfId="1275"/>
    <cellStyle name="เครื่องหมายจุลภาค 12 183" xfId="1276"/>
    <cellStyle name="เครื่องหมายจุลภาค 12 184" xfId="1277"/>
    <cellStyle name="เครื่องหมายจุลภาค 12 185" xfId="1278"/>
    <cellStyle name="เครื่องหมายจุลภาค 12 186" xfId="1279"/>
    <cellStyle name="เครื่องหมายจุลภาค 12 187" xfId="1280"/>
    <cellStyle name="เครื่องหมายจุลภาค 12 188" xfId="1281"/>
    <cellStyle name="เครื่องหมายจุลภาค 12 189" xfId="1282"/>
    <cellStyle name="เครื่องหมายจุลภาค 12 19" xfId="1283"/>
    <cellStyle name="เครื่องหมายจุลภาค 12 190" xfId="1284"/>
    <cellStyle name="เครื่องหมายจุลภาค 12 191" xfId="1285"/>
    <cellStyle name="เครื่องหมายจุลภาค 12 192" xfId="1286"/>
    <cellStyle name="เครื่องหมายจุลภาค 12 193" xfId="1287"/>
    <cellStyle name="เครื่องหมายจุลภาค 12 194" xfId="1288"/>
    <cellStyle name="เครื่องหมายจุลภาค 12 195" xfId="1289"/>
    <cellStyle name="เครื่องหมายจุลภาค 12 196" xfId="1290"/>
    <cellStyle name="เครื่องหมายจุลภาค 12 197" xfId="1291"/>
    <cellStyle name="เครื่องหมายจุลภาค 12 198" xfId="1292"/>
    <cellStyle name="เครื่องหมายจุลภาค 12 199" xfId="1293"/>
    <cellStyle name="เครื่องหมายจุลภาค 12 2" xfId="1294"/>
    <cellStyle name="เครื่องหมายจุลภาค 12 20" xfId="1295"/>
    <cellStyle name="เครื่องหมายจุลภาค 12 200" xfId="1296"/>
    <cellStyle name="เครื่องหมายจุลภาค 12 201" xfId="1297"/>
    <cellStyle name="เครื่องหมายจุลภาค 12 202" xfId="1298"/>
    <cellStyle name="เครื่องหมายจุลภาค 12 203" xfId="1299"/>
    <cellStyle name="เครื่องหมายจุลภาค 12 204" xfId="1300"/>
    <cellStyle name="เครื่องหมายจุลภาค 12 205" xfId="1301"/>
    <cellStyle name="เครื่องหมายจุลภาค 12 206" xfId="1302"/>
    <cellStyle name="เครื่องหมายจุลภาค 12 207" xfId="1303"/>
    <cellStyle name="เครื่องหมายจุลภาค 12 208" xfId="1304"/>
    <cellStyle name="เครื่องหมายจุลภาค 12 209" xfId="1305"/>
    <cellStyle name="เครื่องหมายจุลภาค 12 21" xfId="1306"/>
    <cellStyle name="เครื่องหมายจุลภาค 12 210" xfId="1307"/>
    <cellStyle name="เครื่องหมายจุลภาค 12 211" xfId="1308"/>
    <cellStyle name="เครื่องหมายจุลภาค 12 212" xfId="1309"/>
    <cellStyle name="เครื่องหมายจุลภาค 12 213" xfId="1310"/>
    <cellStyle name="เครื่องหมายจุลภาค 12 214" xfId="1311"/>
    <cellStyle name="เครื่องหมายจุลภาค 12 215" xfId="1312"/>
    <cellStyle name="เครื่องหมายจุลภาค 12 216" xfId="1313"/>
    <cellStyle name="เครื่องหมายจุลภาค 12 217" xfId="1314"/>
    <cellStyle name="เครื่องหมายจุลภาค 12 218" xfId="1315"/>
    <cellStyle name="เครื่องหมายจุลภาค 12 219" xfId="1316"/>
    <cellStyle name="เครื่องหมายจุลภาค 12 22" xfId="1317"/>
    <cellStyle name="เครื่องหมายจุลภาค 12 220" xfId="1318"/>
    <cellStyle name="เครื่องหมายจุลภาค 12 221" xfId="1319"/>
    <cellStyle name="เครื่องหมายจุลภาค 12 222" xfId="1320"/>
    <cellStyle name="เครื่องหมายจุลภาค 12 223" xfId="1321"/>
    <cellStyle name="เครื่องหมายจุลภาค 12 224" xfId="1322"/>
    <cellStyle name="เครื่องหมายจุลภาค 12 225" xfId="1323"/>
    <cellStyle name="เครื่องหมายจุลภาค 12 226" xfId="1324"/>
    <cellStyle name="เครื่องหมายจุลภาค 12 227" xfId="1325"/>
    <cellStyle name="เครื่องหมายจุลภาค 12 228" xfId="1326"/>
    <cellStyle name="เครื่องหมายจุลภาค 12 229" xfId="1327"/>
    <cellStyle name="เครื่องหมายจุลภาค 12 23" xfId="1328"/>
    <cellStyle name="เครื่องหมายจุลภาค 12 230" xfId="1329"/>
    <cellStyle name="เครื่องหมายจุลภาค 12 231" xfId="1330"/>
    <cellStyle name="เครื่องหมายจุลภาค 12 232" xfId="1331"/>
    <cellStyle name="เครื่องหมายจุลภาค 12 233" xfId="1332"/>
    <cellStyle name="เครื่องหมายจุลภาค 12 234" xfId="1333"/>
    <cellStyle name="เครื่องหมายจุลภาค 12 235" xfId="1334"/>
    <cellStyle name="เครื่องหมายจุลภาค 12 236" xfId="1335"/>
    <cellStyle name="เครื่องหมายจุลภาค 12 237" xfId="1336"/>
    <cellStyle name="เครื่องหมายจุลภาค 12 238" xfId="1337"/>
    <cellStyle name="เครื่องหมายจุลภาค 12 239" xfId="1338"/>
    <cellStyle name="เครื่องหมายจุลภาค 12 24" xfId="1339"/>
    <cellStyle name="เครื่องหมายจุลภาค 12 240" xfId="1340"/>
    <cellStyle name="เครื่องหมายจุลภาค 12 241" xfId="1341"/>
    <cellStyle name="เครื่องหมายจุลภาค 12 242" xfId="1342"/>
    <cellStyle name="เครื่องหมายจุลภาค 12 243" xfId="1343"/>
    <cellStyle name="เครื่องหมายจุลภาค 12 243 2" xfId="1344"/>
    <cellStyle name="เครื่องหมายจุลภาค 12 244" xfId="1345"/>
    <cellStyle name="เครื่องหมายจุลภาค 12 245" xfId="1346"/>
    <cellStyle name="เครื่องหมายจุลภาค 12 246" xfId="1347"/>
    <cellStyle name="เครื่องหมายจุลภาค 12 247" xfId="1348"/>
    <cellStyle name="เครื่องหมายจุลภาค 12 248" xfId="1349"/>
    <cellStyle name="เครื่องหมายจุลภาค 12 249" xfId="1350"/>
    <cellStyle name="เครื่องหมายจุลภาค 12 25" xfId="1351"/>
    <cellStyle name="เครื่องหมายจุลภาค 12 250" xfId="1352"/>
    <cellStyle name="เครื่องหมายจุลภาค 12 251" xfId="1353"/>
    <cellStyle name="เครื่องหมายจุลภาค 12 252" xfId="1354"/>
    <cellStyle name="เครื่องหมายจุลภาค 12 26" xfId="1355"/>
    <cellStyle name="เครื่องหมายจุลภาค 12 27" xfId="1356"/>
    <cellStyle name="เครื่องหมายจุลภาค 12 28" xfId="1357"/>
    <cellStyle name="เครื่องหมายจุลภาค 12 29" xfId="1358"/>
    <cellStyle name="เครื่องหมายจุลภาค 12 3" xfId="1359"/>
    <cellStyle name="เครื่องหมายจุลภาค 12 30" xfId="1360"/>
    <cellStyle name="เครื่องหมายจุลภาค 12 31" xfId="1361"/>
    <cellStyle name="เครื่องหมายจุลภาค 12 32" xfId="1362"/>
    <cellStyle name="เครื่องหมายจุลภาค 12 33" xfId="1363"/>
    <cellStyle name="เครื่องหมายจุลภาค 12 34" xfId="1364"/>
    <cellStyle name="เครื่องหมายจุลภาค 12 35" xfId="1365"/>
    <cellStyle name="เครื่องหมายจุลภาค 12 36" xfId="1366"/>
    <cellStyle name="เครื่องหมายจุลภาค 12 37" xfId="1367"/>
    <cellStyle name="เครื่องหมายจุลภาค 12 38" xfId="1368"/>
    <cellStyle name="เครื่องหมายจุลภาค 12 39" xfId="1369"/>
    <cellStyle name="เครื่องหมายจุลภาค 12 4" xfId="1370"/>
    <cellStyle name="เครื่องหมายจุลภาค 12 40" xfId="1371"/>
    <cellStyle name="เครื่องหมายจุลภาค 12 41" xfId="1372"/>
    <cellStyle name="เครื่องหมายจุลภาค 12 42" xfId="1373"/>
    <cellStyle name="เครื่องหมายจุลภาค 12 43" xfId="1374"/>
    <cellStyle name="เครื่องหมายจุลภาค 12 44" xfId="1375"/>
    <cellStyle name="เครื่องหมายจุลภาค 12 45" xfId="1376"/>
    <cellStyle name="เครื่องหมายจุลภาค 12 46" xfId="1377"/>
    <cellStyle name="เครื่องหมายจุลภาค 12 47" xfId="1378"/>
    <cellStyle name="เครื่องหมายจุลภาค 12 48" xfId="1379"/>
    <cellStyle name="เครื่องหมายจุลภาค 12 49" xfId="1380"/>
    <cellStyle name="เครื่องหมายจุลภาค 12 5" xfId="1381"/>
    <cellStyle name="เครื่องหมายจุลภาค 12 50" xfId="1382"/>
    <cellStyle name="เครื่องหมายจุลภาค 12 51" xfId="1383"/>
    <cellStyle name="เครื่องหมายจุลภาค 12 52" xfId="1384"/>
    <cellStyle name="เครื่องหมายจุลภาค 12 53" xfId="1385"/>
    <cellStyle name="เครื่องหมายจุลภาค 12 54" xfId="1386"/>
    <cellStyle name="เครื่องหมายจุลภาค 12 55" xfId="1387"/>
    <cellStyle name="เครื่องหมายจุลภาค 12 56" xfId="1388"/>
    <cellStyle name="เครื่องหมายจุลภาค 12 57" xfId="1389"/>
    <cellStyle name="เครื่องหมายจุลภาค 12 58" xfId="1390"/>
    <cellStyle name="เครื่องหมายจุลภาค 12 59" xfId="1391"/>
    <cellStyle name="เครื่องหมายจุลภาค 12 6" xfId="1392"/>
    <cellStyle name="เครื่องหมายจุลภาค 12 60" xfId="1393"/>
    <cellStyle name="เครื่องหมายจุลภาค 12 61" xfId="1394"/>
    <cellStyle name="เครื่องหมายจุลภาค 12 62" xfId="1395"/>
    <cellStyle name="เครื่องหมายจุลภาค 12 63" xfId="1396"/>
    <cellStyle name="เครื่องหมายจุลภาค 12 64" xfId="1397"/>
    <cellStyle name="เครื่องหมายจุลภาค 12 65" xfId="1398"/>
    <cellStyle name="เครื่องหมายจุลภาค 12 66" xfId="1399"/>
    <cellStyle name="เครื่องหมายจุลภาค 12 67" xfId="1400"/>
    <cellStyle name="เครื่องหมายจุลภาค 12 68" xfId="1401"/>
    <cellStyle name="เครื่องหมายจุลภาค 12 69" xfId="1402"/>
    <cellStyle name="เครื่องหมายจุลภาค 12 7" xfId="1403"/>
    <cellStyle name="เครื่องหมายจุลภาค 12 70" xfId="1404"/>
    <cellStyle name="เครื่องหมายจุลภาค 12 71" xfId="1405"/>
    <cellStyle name="เครื่องหมายจุลภาค 12 72" xfId="1406"/>
    <cellStyle name="เครื่องหมายจุลภาค 12 73" xfId="1407"/>
    <cellStyle name="เครื่องหมายจุลภาค 12 74" xfId="1408"/>
    <cellStyle name="เครื่องหมายจุลภาค 12 75" xfId="1409"/>
    <cellStyle name="เครื่องหมายจุลภาค 12 76" xfId="1410"/>
    <cellStyle name="เครื่องหมายจุลภาค 12 77" xfId="1411"/>
    <cellStyle name="เครื่องหมายจุลภาค 12 78" xfId="1412"/>
    <cellStyle name="เครื่องหมายจุลภาค 12 79" xfId="1413"/>
    <cellStyle name="เครื่องหมายจุลภาค 12 8" xfId="1414"/>
    <cellStyle name="เครื่องหมายจุลภาค 12 80" xfId="1415"/>
    <cellStyle name="เครื่องหมายจุลภาค 12 81" xfId="1416"/>
    <cellStyle name="เครื่องหมายจุลภาค 12 82" xfId="1417"/>
    <cellStyle name="เครื่องหมายจุลภาค 12 83" xfId="1418"/>
    <cellStyle name="เครื่องหมายจุลภาค 12 84" xfId="1419"/>
    <cellStyle name="เครื่องหมายจุลภาค 12 85" xfId="1420"/>
    <cellStyle name="เครื่องหมายจุลภาค 12 86" xfId="1421"/>
    <cellStyle name="เครื่องหมายจุลภาค 12 87" xfId="1422"/>
    <cellStyle name="เครื่องหมายจุลภาค 12 88" xfId="1423"/>
    <cellStyle name="เครื่องหมายจุลภาค 12 89" xfId="1424"/>
    <cellStyle name="เครื่องหมายจุลภาค 12 9" xfId="1425"/>
    <cellStyle name="เครื่องหมายจุลภาค 12 90" xfId="1426"/>
    <cellStyle name="เครื่องหมายจุลภาค 12 91" xfId="1427"/>
    <cellStyle name="เครื่องหมายจุลภาค 12 92" xfId="1428"/>
    <cellStyle name="เครื่องหมายจุลภาค 12 93" xfId="1429"/>
    <cellStyle name="เครื่องหมายจุลภาค 12 94" xfId="1430"/>
    <cellStyle name="เครื่องหมายจุลภาค 12 95" xfId="1431"/>
    <cellStyle name="เครื่องหมายจุลภาค 12 96" xfId="1432"/>
    <cellStyle name="เครื่องหมายจุลภาค 12 97" xfId="1433"/>
    <cellStyle name="เครื่องหมายจุลภาค 12 98" xfId="1434"/>
    <cellStyle name="เครื่องหมายจุลภาค 12 99" xfId="1435"/>
    <cellStyle name="เครื่องหมายจุลภาค 120" xfId="1436"/>
    <cellStyle name="เครื่องหมายจุลภาค 120 2" xfId="1437"/>
    <cellStyle name="เครื่องหมายจุลภาค 121" xfId="1438"/>
    <cellStyle name="เครื่องหมายจุลภาค 121 2" xfId="1439"/>
    <cellStyle name="เครื่องหมายจุลภาค 122" xfId="1440"/>
    <cellStyle name="เครื่องหมายจุลภาค 122 2" xfId="1441"/>
    <cellStyle name="เครื่องหมายจุลภาค 123" xfId="1442"/>
    <cellStyle name="เครื่องหมายจุลภาค 123 2" xfId="1443"/>
    <cellStyle name="เครื่องหมายจุลภาค 124" xfId="1444"/>
    <cellStyle name="เครื่องหมายจุลภาค 124 2" xfId="1445"/>
    <cellStyle name="เครื่องหมายจุลภาค 125" xfId="1446"/>
    <cellStyle name="เครื่องหมายจุลภาค 125 2" xfId="1447"/>
    <cellStyle name="เครื่องหมายจุลภาค 126" xfId="1448"/>
    <cellStyle name="เครื่องหมายจุลภาค 126 2" xfId="1449"/>
    <cellStyle name="เครื่องหมายจุลภาค 127" xfId="1450"/>
    <cellStyle name="เครื่องหมายจุลภาค 127 2" xfId="1451"/>
    <cellStyle name="เครื่องหมายจุลภาค 128" xfId="1452"/>
    <cellStyle name="เครื่องหมายจุลภาค 128 2" xfId="1453"/>
    <cellStyle name="เครื่องหมายจุลภาค 129" xfId="1454"/>
    <cellStyle name="เครื่องหมายจุลภาค 129 2" xfId="1455"/>
    <cellStyle name="เครื่องหมายจุลภาค 13" xfId="1456"/>
    <cellStyle name="เครื่องหมายจุลภาค 13 2" xfId="1457"/>
    <cellStyle name="เครื่องหมายจุลภาค 130" xfId="1458"/>
    <cellStyle name="เครื่องหมายจุลภาค 130 2" xfId="1459"/>
    <cellStyle name="เครื่องหมายจุลภาค 131" xfId="1460"/>
    <cellStyle name="เครื่องหมายจุลภาค 131 2" xfId="1461"/>
    <cellStyle name="เครื่องหมายจุลภาค 132" xfId="1462"/>
    <cellStyle name="เครื่องหมายจุลภาค 132 2" xfId="1463"/>
    <cellStyle name="เครื่องหมายจุลภาค 133" xfId="1464"/>
    <cellStyle name="เครื่องหมายจุลภาค 133 2" xfId="1465"/>
    <cellStyle name="เครื่องหมายจุลภาค 134" xfId="1466"/>
    <cellStyle name="เครื่องหมายจุลภาค 134 2" xfId="1467"/>
    <cellStyle name="เครื่องหมายจุลภาค 135" xfId="1468"/>
    <cellStyle name="เครื่องหมายจุลภาค 135 2" xfId="1469"/>
    <cellStyle name="เครื่องหมายจุลภาค 136" xfId="1470"/>
    <cellStyle name="เครื่องหมายจุลภาค 136 2" xfId="1471"/>
    <cellStyle name="เครื่องหมายจุลภาค 137" xfId="1472"/>
    <cellStyle name="เครื่องหมายจุลภาค 137 2" xfId="1473"/>
    <cellStyle name="เครื่องหมายจุลภาค 138" xfId="1474"/>
    <cellStyle name="เครื่องหมายจุลภาค 138 2" xfId="1475"/>
    <cellStyle name="เครื่องหมายจุลภาค 14" xfId="1476"/>
    <cellStyle name="เครื่องหมายจุลภาค 14 2" xfId="1477"/>
    <cellStyle name="เครื่องหมายจุลภาค 140" xfId="1478"/>
    <cellStyle name="เครื่องหมายจุลภาค 140 2" xfId="1479"/>
    <cellStyle name="เครื่องหมายจุลภาค 141" xfId="1480"/>
    <cellStyle name="เครื่องหมายจุลภาค 141 2" xfId="1481"/>
    <cellStyle name="เครื่องหมายจุลภาค 142" xfId="1482"/>
    <cellStyle name="เครื่องหมายจุลภาค 142 2" xfId="1483"/>
    <cellStyle name="เครื่องหมายจุลภาค 143" xfId="1484"/>
    <cellStyle name="เครื่องหมายจุลภาค 143 2" xfId="1485"/>
    <cellStyle name="เครื่องหมายจุลภาค 144" xfId="1486"/>
    <cellStyle name="เครื่องหมายจุลภาค 144 2" xfId="1487"/>
    <cellStyle name="เครื่องหมายจุลภาค 145" xfId="1488"/>
    <cellStyle name="เครื่องหมายจุลภาค 145 2" xfId="1489"/>
    <cellStyle name="เครื่องหมายจุลภาค 146" xfId="1490"/>
    <cellStyle name="เครื่องหมายจุลภาค 146 2" xfId="1491"/>
    <cellStyle name="เครื่องหมายจุลภาค 147" xfId="1492"/>
    <cellStyle name="เครื่องหมายจุลภาค 147 2" xfId="1493"/>
    <cellStyle name="เครื่องหมายจุลภาค 148" xfId="1494"/>
    <cellStyle name="เครื่องหมายจุลภาค 148 2" xfId="1495"/>
    <cellStyle name="เครื่องหมายจุลภาค 15" xfId="1496"/>
    <cellStyle name="เครื่องหมายจุลภาค 15 2" xfId="1497"/>
    <cellStyle name="เครื่องหมายจุลภาค 150" xfId="1498"/>
    <cellStyle name="เครื่องหมายจุลภาค 150 2" xfId="1499"/>
    <cellStyle name="เครื่องหมายจุลภาค 151" xfId="1500"/>
    <cellStyle name="เครื่องหมายจุลภาค 151 2" xfId="1501"/>
    <cellStyle name="เครื่องหมายจุลภาค 152" xfId="1502"/>
    <cellStyle name="เครื่องหมายจุลภาค 152 2" xfId="1503"/>
    <cellStyle name="เครื่องหมายจุลภาค 153" xfId="1504"/>
    <cellStyle name="เครื่องหมายจุลภาค 153 2" xfId="1505"/>
    <cellStyle name="เครื่องหมายจุลภาค 154" xfId="1506"/>
    <cellStyle name="เครื่องหมายจุลภาค 154 2" xfId="1507"/>
    <cellStyle name="เครื่องหมายจุลภาค 155" xfId="1508"/>
    <cellStyle name="เครื่องหมายจุลภาค 155 2" xfId="1509"/>
    <cellStyle name="เครื่องหมายจุลภาค 156" xfId="1510"/>
    <cellStyle name="เครื่องหมายจุลภาค 156 2" xfId="1511"/>
    <cellStyle name="เครื่องหมายจุลภาค 157" xfId="1512"/>
    <cellStyle name="เครื่องหมายจุลภาค 157 2" xfId="1513"/>
    <cellStyle name="เครื่องหมายจุลภาค 158" xfId="1514"/>
    <cellStyle name="เครื่องหมายจุลภาค 158 2" xfId="1515"/>
    <cellStyle name="เครื่องหมายจุลภาค 159" xfId="1516"/>
    <cellStyle name="เครื่องหมายจุลภาค 159 2" xfId="1517"/>
    <cellStyle name="เครื่องหมายจุลภาค 16" xfId="1518"/>
    <cellStyle name="เครื่องหมายจุลภาค 16 2" xfId="1519"/>
    <cellStyle name="เครื่องหมายจุลภาค 160" xfId="1520"/>
    <cellStyle name="เครื่องหมายจุลภาค 160 2" xfId="1521"/>
    <cellStyle name="เครื่องหมายจุลภาค 161" xfId="1522"/>
    <cellStyle name="เครื่องหมายจุลภาค 161 2" xfId="1523"/>
    <cellStyle name="เครื่องหมายจุลภาค 162" xfId="1524"/>
    <cellStyle name="เครื่องหมายจุลภาค 162 2" xfId="1525"/>
    <cellStyle name="เครื่องหมายจุลภาค 163" xfId="1526"/>
    <cellStyle name="เครื่องหมายจุลภาค 163 2" xfId="1527"/>
    <cellStyle name="เครื่องหมายจุลภาค 164" xfId="1528"/>
    <cellStyle name="เครื่องหมายจุลภาค 164 2" xfId="1529"/>
    <cellStyle name="เครื่องหมายจุลภาค 165" xfId="1530"/>
    <cellStyle name="เครื่องหมายจุลภาค 165 2" xfId="1531"/>
    <cellStyle name="เครื่องหมายจุลภาค 166" xfId="1532"/>
    <cellStyle name="เครื่องหมายจุลภาค 166 2" xfId="1533"/>
    <cellStyle name="เครื่องหมายจุลภาค 167" xfId="1534"/>
    <cellStyle name="เครื่องหมายจุลภาค 167 2" xfId="1535"/>
    <cellStyle name="เครื่องหมายจุลภาค 168" xfId="1536"/>
    <cellStyle name="เครื่องหมายจุลภาค 168 2" xfId="1537"/>
    <cellStyle name="เครื่องหมายจุลภาค 169" xfId="1538"/>
    <cellStyle name="เครื่องหมายจุลภาค 169 2" xfId="1539"/>
    <cellStyle name="เครื่องหมายจุลภาค 17" xfId="1540"/>
    <cellStyle name="เครื่องหมายจุลภาค 17 2" xfId="1541"/>
    <cellStyle name="เครื่องหมายจุลภาค 171" xfId="1542"/>
    <cellStyle name="เครื่องหมายจุลภาค 171 2" xfId="1543"/>
    <cellStyle name="เครื่องหมายจุลภาค 2" xfId="1544"/>
    <cellStyle name="เครื่องหมายจุลภาค 2 10" xfId="1545"/>
    <cellStyle name="เครื่องหมายจุลภาค 2 100" xfId="1546"/>
    <cellStyle name="เครื่องหมายจุลภาค 2 101" xfId="1547"/>
    <cellStyle name="เครื่องหมายจุลภาค 2 102" xfId="1548"/>
    <cellStyle name="เครื่องหมายจุลภาค 2 103" xfId="1549"/>
    <cellStyle name="เครื่องหมายจุลภาค 2 104" xfId="1550"/>
    <cellStyle name="เครื่องหมายจุลภาค 2 105" xfId="1551"/>
    <cellStyle name="เครื่องหมายจุลภาค 2 106" xfId="1552"/>
    <cellStyle name="เครื่องหมายจุลภาค 2 107" xfId="1553"/>
    <cellStyle name="เครื่องหมายจุลภาค 2 108" xfId="1554"/>
    <cellStyle name="เครื่องหมายจุลภาค 2 109" xfId="1555"/>
    <cellStyle name="เครื่องหมายจุลภาค 2 11" xfId="1556"/>
    <cellStyle name="เครื่องหมายจุลภาค 2 110" xfId="1557"/>
    <cellStyle name="เครื่องหมายจุลภาค 2 111" xfId="1558"/>
    <cellStyle name="เครื่องหมายจุลภาค 2 112" xfId="1559"/>
    <cellStyle name="เครื่องหมายจุลภาค 2 113" xfId="1560"/>
    <cellStyle name="เครื่องหมายจุลภาค 2 114" xfId="1561"/>
    <cellStyle name="เครื่องหมายจุลภาค 2 115" xfId="1562"/>
    <cellStyle name="เครื่องหมายจุลภาค 2 116" xfId="1563"/>
    <cellStyle name="เครื่องหมายจุลภาค 2 117" xfId="1564"/>
    <cellStyle name="เครื่องหมายจุลภาค 2 118" xfId="1565"/>
    <cellStyle name="เครื่องหมายจุลภาค 2 119" xfId="1566"/>
    <cellStyle name="เครื่องหมายจุลภาค 2 12" xfId="1567"/>
    <cellStyle name="เครื่องหมายจุลภาค 2 120" xfId="1568"/>
    <cellStyle name="เครื่องหมายจุลภาค 2 121" xfId="1569"/>
    <cellStyle name="เครื่องหมายจุลภาค 2 122" xfId="1570"/>
    <cellStyle name="เครื่องหมายจุลภาค 2 123" xfId="1571"/>
    <cellStyle name="เครื่องหมายจุลภาค 2 124" xfId="1572"/>
    <cellStyle name="เครื่องหมายจุลภาค 2 125" xfId="1573"/>
    <cellStyle name="เครื่องหมายจุลภาค 2 126" xfId="1574"/>
    <cellStyle name="เครื่องหมายจุลภาค 2 127" xfId="1575"/>
    <cellStyle name="เครื่องหมายจุลภาค 2 128" xfId="1576"/>
    <cellStyle name="เครื่องหมายจุลภาค 2 129" xfId="1577"/>
    <cellStyle name="เครื่องหมายจุลภาค 2 13" xfId="1578"/>
    <cellStyle name="เครื่องหมายจุลภาค 2 130" xfId="1579"/>
    <cellStyle name="เครื่องหมายจุลภาค 2 131" xfId="1580"/>
    <cellStyle name="เครื่องหมายจุลภาค 2 132" xfId="1581"/>
    <cellStyle name="เครื่องหมายจุลภาค 2 133" xfId="1582"/>
    <cellStyle name="เครื่องหมายจุลภาค 2 134" xfId="1583"/>
    <cellStyle name="เครื่องหมายจุลภาค 2 135" xfId="1584"/>
    <cellStyle name="เครื่องหมายจุลภาค 2 136" xfId="1585"/>
    <cellStyle name="เครื่องหมายจุลภาค 2 137" xfId="1586"/>
    <cellStyle name="เครื่องหมายจุลภาค 2 138" xfId="1587"/>
    <cellStyle name="เครื่องหมายจุลภาค 2 139" xfId="1588"/>
    <cellStyle name="เครื่องหมายจุลภาค 2 14" xfId="1589"/>
    <cellStyle name="เครื่องหมายจุลภาค 2 140" xfId="1590"/>
    <cellStyle name="เครื่องหมายจุลภาค 2 141" xfId="1591"/>
    <cellStyle name="เครื่องหมายจุลภาค 2 142" xfId="1592"/>
    <cellStyle name="เครื่องหมายจุลภาค 2 143" xfId="1593"/>
    <cellStyle name="เครื่องหมายจุลภาค 2 144" xfId="1594"/>
    <cellStyle name="เครื่องหมายจุลภาค 2 145" xfId="1595"/>
    <cellStyle name="เครื่องหมายจุลภาค 2 146" xfId="1596"/>
    <cellStyle name="เครื่องหมายจุลภาค 2 147" xfId="1597"/>
    <cellStyle name="เครื่องหมายจุลภาค 2 148" xfId="1598"/>
    <cellStyle name="เครื่องหมายจุลภาค 2 149" xfId="1599"/>
    <cellStyle name="เครื่องหมายจุลภาค 2 15" xfId="1600"/>
    <cellStyle name="เครื่องหมายจุลภาค 2 150" xfId="1601"/>
    <cellStyle name="เครื่องหมายจุลภาค 2 151" xfId="1602"/>
    <cellStyle name="เครื่องหมายจุลภาค 2 152" xfId="1603"/>
    <cellStyle name="เครื่องหมายจุลภาค 2 153" xfId="1604"/>
    <cellStyle name="เครื่องหมายจุลภาค 2 154" xfId="1605"/>
    <cellStyle name="เครื่องหมายจุลภาค 2 155" xfId="1606"/>
    <cellStyle name="เครื่องหมายจุลภาค 2 156" xfId="1607"/>
    <cellStyle name="เครื่องหมายจุลภาค 2 157" xfId="1608"/>
    <cellStyle name="เครื่องหมายจุลภาค 2 158" xfId="1609"/>
    <cellStyle name="เครื่องหมายจุลภาค 2 159" xfId="1610"/>
    <cellStyle name="เครื่องหมายจุลภาค 2 16" xfId="1611"/>
    <cellStyle name="เครื่องหมายจุลภาค 2 160" xfId="1612"/>
    <cellStyle name="เครื่องหมายจุลภาค 2 161" xfId="1613"/>
    <cellStyle name="เครื่องหมายจุลภาค 2 162" xfId="1614"/>
    <cellStyle name="เครื่องหมายจุลภาค 2 163" xfId="1615"/>
    <cellStyle name="เครื่องหมายจุลภาค 2 164" xfId="1616"/>
    <cellStyle name="เครื่องหมายจุลภาค 2 165" xfId="1617"/>
    <cellStyle name="เครื่องหมายจุลภาค 2 166" xfId="1618"/>
    <cellStyle name="เครื่องหมายจุลภาค 2 167" xfId="1619"/>
    <cellStyle name="เครื่องหมายจุลภาค 2 168" xfId="1620"/>
    <cellStyle name="เครื่องหมายจุลภาค 2 169" xfId="1621"/>
    <cellStyle name="เครื่องหมายจุลภาค 2 17" xfId="1622"/>
    <cellStyle name="เครื่องหมายจุลภาค 2 170" xfId="1623"/>
    <cellStyle name="เครื่องหมายจุลภาค 2 171" xfId="1624"/>
    <cellStyle name="เครื่องหมายจุลภาค 2 172" xfId="1625"/>
    <cellStyle name="เครื่องหมายจุลภาค 2 173" xfId="1626"/>
    <cellStyle name="เครื่องหมายจุลภาค 2 174" xfId="1627"/>
    <cellStyle name="เครื่องหมายจุลภาค 2 175" xfId="1628"/>
    <cellStyle name="เครื่องหมายจุลภาค 2 176" xfId="1629"/>
    <cellStyle name="เครื่องหมายจุลภาค 2 177" xfId="1630"/>
    <cellStyle name="เครื่องหมายจุลภาค 2 178" xfId="1631"/>
    <cellStyle name="เครื่องหมายจุลภาค 2 179" xfId="1632"/>
    <cellStyle name="เครื่องหมายจุลภาค 2 18" xfId="1633"/>
    <cellStyle name="เครื่องหมายจุลภาค 2 180" xfId="1634"/>
    <cellStyle name="เครื่องหมายจุลภาค 2 181" xfId="1635"/>
    <cellStyle name="เครื่องหมายจุลภาค 2 182" xfId="1636"/>
    <cellStyle name="เครื่องหมายจุลภาค 2 183" xfId="1637"/>
    <cellStyle name="เครื่องหมายจุลภาค 2 184" xfId="1638"/>
    <cellStyle name="เครื่องหมายจุลภาค 2 185" xfId="1639"/>
    <cellStyle name="เครื่องหมายจุลภาค 2 186" xfId="1640"/>
    <cellStyle name="เครื่องหมายจุลภาค 2 187" xfId="1641"/>
    <cellStyle name="เครื่องหมายจุลภาค 2 188" xfId="1642"/>
    <cellStyle name="เครื่องหมายจุลภาค 2 189" xfId="1643"/>
    <cellStyle name="เครื่องหมายจุลภาค 2 19" xfId="1644"/>
    <cellStyle name="เครื่องหมายจุลภาค 2 190" xfId="1645"/>
    <cellStyle name="เครื่องหมายจุลภาค 2 191" xfId="1646"/>
    <cellStyle name="เครื่องหมายจุลภาค 2 192" xfId="1647"/>
    <cellStyle name="เครื่องหมายจุลภาค 2 193" xfId="1648"/>
    <cellStyle name="เครื่องหมายจุลภาค 2 194" xfId="1649"/>
    <cellStyle name="เครื่องหมายจุลภาค 2 195" xfId="1650"/>
    <cellStyle name="เครื่องหมายจุลภาค 2 196" xfId="1651"/>
    <cellStyle name="เครื่องหมายจุลภาค 2 197" xfId="1652"/>
    <cellStyle name="เครื่องหมายจุลภาค 2 198" xfId="1653"/>
    <cellStyle name="เครื่องหมายจุลภาค 2 199" xfId="1654"/>
    <cellStyle name="เครื่องหมายจุลภาค 2 2" xfId="1655"/>
    <cellStyle name="เครื่องหมายจุลภาค 2 2 2" xfId="1656"/>
    <cellStyle name="เครื่องหมายจุลภาค 2 2 3" xfId="1657"/>
    <cellStyle name="เครื่องหมายจุลภาค 2 20" xfId="1658"/>
    <cellStyle name="เครื่องหมายจุลภาค 2 200" xfId="1659"/>
    <cellStyle name="เครื่องหมายจุลภาค 2 201" xfId="1660"/>
    <cellStyle name="เครื่องหมายจุลภาค 2 202" xfId="1661"/>
    <cellStyle name="เครื่องหมายจุลภาค 2 203" xfId="1662"/>
    <cellStyle name="เครื่องหมายจุลภาค 2 204" xfId="1663"/>
    <cellStyle name="เครื่องหมายจุลภาค 2 205" xfId="1664"/>
    <cellStyle name="เครื่องหมายจุลภาค 2 206" xfId="1665"/>
    <cellStyle name="เครื่องหมายจุลภาค 2 207" xfId="1666"/>
    <cellStyle name="เครื่องหมายจุลภาค 2 208" xfId="1667"/>
    <cellStyle name="เครื่องหมายจุลภาค 2 209" xfId="1668"/>
    <cellStyle name="เครื่องหมายจุลภาค 2 21" xfId="1669"/>
    <cellStyle name="เครื่องหมายจุลภาค 2 210" xfId="1670"/>
    <cellStyle name="เครื่องหมายจุลภาค 2 211" xfId="1671"/>
    <cellStyle name="เครื่องหมายจุลภาค 2 212" xfId="1672"/>
    <cellStyle name="เครื่องหมายจุลภาค 2 213" xfId="1673"/>
    <cellStyle name="เครื่องหมายจุลภาค 2 214" xfId="1674"/>
    <cellStyle name="เครื่องหมายจุลภาค 2 215" xfId="1675"/>
    <cellStyle name="เครื่องหมายจุลภาค 2 216" xfId="1676"/>
    <cellStyle name="เครื่องหมายจุลภาค 2 217" xfId="1677"/>
    <cellStyle name="เครื่องหมายจุลภาค 2 218" xfId="1678"/>
    <cellStyle name="เครื่องหมายจุลภาค 2 219" xfId="1679"/>
    <cellStyle name="เครื่องหมายจุลภาค 2 22" xfId="1680"/>
    <cellStyle name="เครื่องหมายจุลภาค 2 220" xfId="1681"/>
    <cellStyle name="เครื่องหมายจุลภาค 2 221" xfId="1682"/>
    <cellStyle name="เครื่องหมายจุลภาค 2 222" xfId="1683"/>
    <cellStyle name="เครื่องหมายจุลภาค 2 223" xfId="1684"/>
    <cellStyle name="เครื่องหมายจุลภาค 2 224" xfId="1685"/>
    <cellStyle name="เครื่องหมายจุลภาค 2 225" xfId="1686"/>
    <cellStyle name="เครื่องหมายจุลภาค 2 226" xfId="1687"/>
    <cellStyle name="เครื่องหมายจุลภาค 2 227" xfId="1688"/>
    <cellStyle name="เครื่องหมายจุลภาค 2 228" xfId="1689"/>
    <cellStyle name="เครื่องหมายจุลภาค 2 229" xfId="1690"/>
    <cellStyle name="เครื่องหมายจุลภาค 2 23" xfId="1691"/>
    <cellStyle name="เครื่องหมายจุลภาค 2 230" xfId="1692"/>
    <cellStyle name="เครื่องหมายจุลภาค 2 231" xfId="1693"/>
    <cellStyle name="เครื่องหมายจุลภาค 2 232" xfId="1694"/>
    <cellStyle name="เครื่องหมายจุลภาค 2 233" xfId="1695"/>
    <cellStyle name="เครื่องหมายจุลภาค 2 234" xfId="1696"/>
    <cellStyle name="เครื่องหมายจุลภาค 2 235" xfId="1697"/>
    <cellStyle name="เครื่องหมายจุลภาค 2 236" xfId="1698"/>
    <cellStyle name="เครื่องหมายจุลภาค 2 237" xfId="1699"/>
    <cellStyle name="เครื่องหมายจุลภาค 2 238" xfId="1700"/>
    <cellStyle name="เครื่องหมายจุลภาค 2 239" xfId="1701"/>
    <cellStyle name="เครื่องหมายจุลภาค 2 24" xfId="1702"/>
    <cellStyle name="เครื่องหมายจุลภาค 2 240" xfId="1703"/>
    <cellStyle name="เครื่องหมายจุลภาค 2 241" xfId="1704"/>
    <cellStyle name="เครื่องหมายจุลภาค 2 242" xfId="1705"/>
    <cellStyle name="เครื่องหมายจุลภาค 2 243" xfId="1706"/>
    <cellStyle name="เครื่องหมายจุลภาค 2 244" xfId="1707"/>
    <cellStyle name="เครื่องหมายจุลภาค 2 245" xfId="1708"/>
    <cellStyle name="เครื่องหมายจุลภาค 2 246" xfId="1709"/>
    <cellStyle name="เครื่องหมายจุลภาค 2 247" xfId="1710"/>
    <cellStyle name="เครื่องหมายจุลภาค 2 248" xfId="1711"/>
    <cellStyle name="เครื่องหมายจุลภาค 2 249" xfId="1712"/>
    <cellStyle name="เครื่องหมายจุลภาค 2 25" xfId="1713"/>
    <cellStyle name="เครื่องหมายจุลภาค 2 250" xfId="1714"/>
    <cellStyle name="เครื่องหมายจุลภาค 2 251" xfId="1715"/>
    <cellStyle name="เครื่องหมายจุลภาค 2 252" xfId="1716"/>
    <cellStyle name="เครื่องหมายจุลภาค 2 253" xfId="1717"/>
    <cellStyle name="เครื่องหมายจุลภาค 2 253 2" xfId="1718"/>
    <cellStyle name="เครื่องหมายจุลภาค 2 254" xfId="1719"/>
    <cellStyle name="เครื่องหมายจุลภาค 2 26" xfId="1720"/>
    <cellStyle name="เครื่องหมายจุลภาค 2 27" xfId="1721"/>
    <cellStyle name="เครื่องหมายจุลภาค 2 28" xfId="1722"/>
    <cellStyle name="เครื่องหมายจุลภาค 2 29" xfId="1723"/>
    <cellStyle name="เครื่องหมายจุลภาค 2 3" xfId="1724"/>
    <cellStyle name="เครื่องหมายจุลภาค 2 30" xfId="1725"/>
    <cellStyle name="เครื่องหมายจุลภาค 2 31" xfId="1726"/>
    <cellStyle name="เครื่องหมายจุลภาค 2 32" xfId="1727"/>
    <cellStyle name="เครื่องหมายจุลภาค 2 33" xfId="1728"/>
    <cellStyle name="เครื่องหมายจุลภาค 2 34" xfId="1729"/>
    <cellStyle name="เครื่องหมายจุลภาค 2 35" xfId="1730"/>
    <cellStyle name="เครื่องหมายจุลภาค 2 36" xfId="1731"/>
    <cellStyle name="เครื่องหมายจุลภาค 2 37" xfId="1732"/>
    <cellStyle name="เครื่องหมายจุลภาค 2 38" xfId="1733"/>
    <cellStyle name="เครื่องหมายจุลภาค 2 39" xfId="1734"/>
    <cellStyle name="เครื่องหมายจุลภาค 2 4" xfId="1735"/>
    <cellStyle name="เครื่องหมายจุลภาค 2 40" xfId="1736"/>
    <cellStyle name="เครื่องหมายจุลภาค 2 41" xfId="1737"/>
    <cellStyle name="เครื่องหมายจุลภาค 2 42" xfId="1738"/>
    <cellStyle name="เครื่องหมายจุลภาค 2 43" xfId="1739"/>
    <cellStyle name="เครื่องหมายจุลภาค 2 44" xfId="1740"/>
    <cellStyle name="เครื่องหมายจุลภาค 2 45" xfId="1741"/>
    <cellStyle name="เครื่องหมายจุลภาค 2 46" xfId="1742"/>
    <cellStyle name="เครื่องหมายจุลภาค 2 47" xfId="1743"/>
    <cellStyle name="เครื่องหมายจุลภาค 2 48" xfId="1744"/>
    <cellStyle name="เครื่องหมายจุลภาค 2 49" xfId="1745"/>
    <cellStyle name="เครื่องหมายจุลภาค 2 5" xfId="1746"/>
    <cellStyle name="เครื่องหมายจุลภาค 2 50" xfId="1747"/>
    <cellStyle name="เครื่องหมายจุลภาค 2 51" xfId="1748"/>
    <cellStyle name="เครื่องหมายจุลภาค 2 52" xfId="1749"/>
    <cellStyle name="เครื่องหมายจุลภาค 2 53" xfId="1750"/>
    <cellStyle name="เครื่องหมายจุลภาค 2 54" xfId="1751"/>
    <cellStyle name="เครื่องหมายจุลภาค 2 55" xfId="1752"/>
    <cellStyle name="เครื่องหมายจุลภาค 2 56" xfId="1753"/>
    <cellStyle name="เครื่องหมายจุลภาค 2 57" xfId="1754"/>
    <cellStyle name="เครื่องหมายจุลภาค 2 58" xfId="1755"/>
    <cellStyle name="เครื่องหมายจุลภาค 2 59" xfId="1756"/>
    <cellStyle name="เครื่องหมายจุลภาค 2 6" xfId="1757"/>
    <cellStyle name="เครื่องหมายจุลภาค 2 60" xfId="1758"/>
    <cellStyle name="เครื่องหมายจุลภาค 2 61" xfId="1759"/>
    <cellStyle name="เครื่องหมายจุลภาค 2 62" xfId="1760"/>
    <cellStyle name="เครื่องหมายจุลภาค 2 63" xfId="1761"/>
    <cellStyle name="เครื่องหมายจุลภาค 2 64" xfId="1762"/>
    <cellStyle name="เครื่องหมายจุลภาค 2 65" xfId="1763"/>
    <cellStyle name="เครื่องหมายจุลภาค 2 66" xfId="1764"/>
    <cellStyle name="เครื่องหมายจุลภาค 2 67" xfId="1765"/>
    <cellStyle name="เครื่องหมายจุลภาค 2 68" xfId="1766"/>
    <cellStyle name="เครื่องหมายจุลภาค 2 69" xfId="1767"/>
    <cellStyle name="เครื่องหมายจุลภาค 2 7" xfId="1768"/>
    <cellStyle name="เครื่องหมายจุลภาค 2 70" xfId="1769"/>
    <cellStyle name="เครื่องหมายจุลภาค 2 71" xfId="1770"/>
    <cellStyle name="เครื่องหมายจุลภาค 2 72" xfId="1771"/>
    <cellStyle name="เครื่องหมายจุลภาค 2 73" xfId="1772"/>
    <cellStyle name="เครื่องหมายจุลภาค 2 74" xfId="1773"/>
    <cellStyle name="เครื่องหมายจุลภาค 2 75" xfId="1774"/>
    <cellStyle name="เครื่องหมายจุลภาค 2 76" xfId="1775"/>
    <cellStyle name="เครื่องหมายจุลภาค 2 77" xfId="1776"/>
    <cellStyle name="เครื่องหมายจุลภาค 2 78" xfId="1777"/>
    <cellStyle name="เครื่องหมายจุลภาค 2 79" xfId="1778"/>
    <cellStyle name="เครื่องหมายจุลภาค 2 8" xfId="1779"/>
    <cellStyle name="เครื่องหมายจุลภาค 2 80" xfId="1780"/>
    <cellStyle name="เครื่องหมายจุลภาค 2 81" xfId="1781"/>
    <cellStyle name="เครื่องหมายจุลภาค 2 82" xfId="1782"/>
    <cellStyle name="เครื่องหมายจุลภาค 2 83" xfId="1783"/>
    <cellStyle name="เครื่องหมายจุลภาค 2 84" xfId="1784"/>
    <cellStyle name="เครื่องหมายจุลภาค 2 85" xfId="1785"/>
    <cellStyle name="เครื่องหมายจุลภาค 2 86" xfId="1786"/>
    <cellStyle name="เครื่องหมายจุลภาค 2 87" xfId="1787"/>
    <cellStyle name="เครื่องหมายจุลภาค 2 88" xfId="1788"/>
    <cellStyle name="เครื่องหมายจุลภาค 2 89" xfId="1789"/>
    <cellStyle name="เครื่องหมายจุลภาค 2 9" xfId="1790"/>
    <cellStyle name="เครื่องหมายจุลภาค 2 90" xfId="1791"/>
    <cellStyle name="เครื่องหมายจุลภาค 2 91" xfId="1792"/>
    <cellStyle name="เครื่องหมายจุลภาค 2 92" xfId="1793"/>
    <cellStyle name="เครื่องหมายจุลภาค 2 93" xfId="1794"/>
    <cellStyle name="เครื่องหมายจุลภาค 2 94" xfId="1795"/>
    <cellStyle name="เครื่องหมายจุลภาค 2 95" xfId="1796"/>
    <cellStyle name="เครื่องหมายจุลภาค 2 96" xfId="1797"/>
    <cellStyle name="เครื่องหมายจุลภาค 2 97" xfId="1798"/>
    <cellStyle name="เครื่องหมายจุลภาค 2 98" xfId="1799"/>
    <cellStyle name="เครื่องหมายจุลภาค 2 99" xfId="1800"/>
    <cellStyle name="เครื่องหมายจุลภาค 20" xfId="1801"/>
    <cellStyle name="เครื่องหมายจุลภาค 20 2" xfId="1802"/>
    <cellStyle name="เครื่องหมายจุลภาค 21" xfId="1803"/>
    <cellStyle name="เครื่องหมายจุลภาค 21 2" xfId="1804"/>
    <cellStyle name="เครื่องหมายจุลภาค 22" xfId="1805"/>
    <cellStyle name="เครื่องหมายจุลภาค 22 2" xfId="1806"/>
    <cellStyle name="เครื่องหมายจุลภาค 23" xfId="1807"/>
    <cellStyle name="เครื่องหมายจุลภาค 23 2" xfId="1808"/>
    <cellStyle name="เครื่องหมายจุลภาค 24" xfId="1809"/>
    <cellStyle name="เครื่องหมายจุลภาค 24 2" xfId="1810"/>
    <cellStyle name="เครื่องหมายจุลภาค 25" xfId="1811"/>
    <cellStyle name="เครื่องหมายจุลภาค 25 2" xfId="1812"/>
    <cellStyle name="เครื่องหมายจุลภาค 26" xfId="1813"/>
    <cellStyle name="เครื่องหมายจุลภาค 26 2" xfId="1814"/>
    <cellStyle name="เครื่องหมายจุลภาค 27" xfId="1815"/>
    <cellStyle name="เครื่องหมายจุลภาค 27 2" xfId="1816"/>
    <cellStyle name="เครื่องหมายจุลภาค 28" xfId="1817"/>
    <cellStyle name="เครื่องหมายจุลภาค 28 2" xfId="1818"/>
    <cellStyle name="เครื่องหมายจุลภาค 29" xfId="1819"/>
    <cellStyle name="เครื่องหมายจุลภาค 29 2" xfId="1820"/>
    <cellStyle name="เครื่องหมายจุลภาค 3" xfId="1821"/>
    <cellStyle name="เครื่องหมายจุลภาค 3 10" xfId="1822"/>
    <cellStyle name="เครื่องหมายจุลภาค 3 100" xfId="1823"/>
    <cellStyle name="เครื่องหมายจุลภาค 3 101" xfId="1824"/>
    <cellStyle name="เครื่องหมายจุลภาค 3 102" xfId="1825"/>
    <cellStyle name="เครื่องหมายจุลภาค 3 103" xfId="1826"/>
    <cellStyle name="เครื่องหมายจุลภาค 3 104" xfId="1827"/>
    <cellStyle name="เครื่องหมายจุลภาค 3 105" xfId="1828"/>
    <cellStyle name="เครื่องหมายจุลภาค 3 106" xfId="1829"/>
    <cellStyle name="เครื่องหมายจุลภาค 3 107" xfId="1830"/>
    <cellStyle name="เครื่องหมายจุลภาค 3 108" xfId="1831"/>
    <cellStyle name="เครื่องหมายจุลภาค 3 109" xfId="1832"/>
    <cellStyle name="เครื่องหมายจุลภาค 3 11" xfId="1833"/>
    <cellStyle name="เครื่องหมายจุลภาค 3 110" xfId="1834"/>
    <cellStyle name="เครื่องหมายจุลภาค 3 111" xfId="1835"/>
    <cellStyle name="เครื่องหมายจุลภาค 3 112" xfId="1836"/>
    <cellStyle name="เครื่องหมายจุลภาค 3 113" xfId="1837"/>
    <cellStyle name="เครื่องหมายจุลภาค 3 114" xfId="1838"/>
    <cellStyle name="เครื่องหมายจุลภาค 3 115" xfId="1839"/>
    <cellStyle name="เครื่องหมายจุลภาค 3 116" xfId="1840"/>
    <cellStyle name="เครื่องหมายจุลภาค 3 117" xfId="1841"/>
    <cellStyle name="เครื่องหมายจุลภาค 3 118" xfId="1842"/>
    <cellStyle name="เครื่องหมายจุลภาค 3 119" xfId="1843"/>
    <cellStyle name="เครื่องหมายจุลภาค 3 12" xfId="1844"/>
    <cellStyle name="เครื่องหมายจุลภาค 3 120" xfId="1845"/>
    <cellStyle name="เครื่องหมายจุลภาค 3 121" xfId="1846"/>
    <cellStyle name="เครื่องหมายจุลภาค 3 122" xfId="1847"/>
    <cellStyle name="เครื่องหมายจุลภาค 3 123" xfId="1848"/>
    <cellStyle name="เครื่องหมายจุลภาค 3 124" xfId="1849"/>
    <cellStyle name="เครื่องหมายจุลภาค 3 125" xfId="1850"/>
    <cellStyle name="เครื่องหมายจุลภาค 3 126" xfId="1851"/>
    <cellStyle name="เครื่องหมายจุลภาค 3 127" xfId="1852"/>
    <cellStyle name="เครื่องหมายจุลภาค 3 128" xfId="1853"/>
    <cellStyle name="เครื่องหมายจุลภาค 3 129" xfId="1854"/>
    <cellStyle name="เครื่องหมายจุลภาค 3 13" xfId="1855"/>
    <cellStyle name="เครื่องหมายจุลภาค 3 130" xfId="1856"/>
    <cellStyle name="เครื่องหมายจุลภาค 3 131" xfId="1857"/>
    <cellStyle name="เครื่องหมายจุลภาค 3 132" xfId="1858"/>
    <cellStyle name="เครื่องหมายจุลภาค 3 133" xfId="1859"/>
    <cellStyle name="เครื่องหมายจุลภาค 3 134" xfId="1860"/>
    <cellStyle name="เครื่องหมายจุลภาค 3 135" xfId="1861"/>
    <cellStyle name="เครื่องหมายจุลภาค 3 136" xfId="1862"/>
    <cellStyle name="เครื่องหมายจุลภาค 3 137" xfId="1863"/>
    <cellStyle name="เครื่องหมายจุลภาค 3 138" xfId="1864"/>
    <cellStyle name="เครื่องหมายจุลภาค 3 139" xfId="1865"/>
    <cellStyle name="เครื่องหมายจุลภาค 3 14" xfId="1866"/>
    <cellStyle name="เครื่องหมายจุลภาค 3 140" xfId="1867"/>
    <cellStyle name="เครื่องหมายจุลภาค 3 141" xfId="1868"/>
    <cellStyle name="เครื่องหมายจุลภาค 3 142" xfId="1869"/>
    <cellStyle name="เครื่องหมายจุลภาค 3 143" xfId="1870"/>
    <cellStyle name="เครื่องหมายจุลภาค 3 144" xfId="1871"/>
    <cellStyle name="เครื่องหมายจุลภาค 3 145" xfId="1872"/>
    <cellStyle name="เครื่องหมายจุลภาค 3 146" xfId="1873"/>
    <cellStyle name="เครื่องหมายจุลภาค 3 147" xfId="1874"/>
    <cellStyle name="เครื่องหมายจุลภาค 3 148" xfId="1875"/>
    <cellStyle name="เครื่องหมายจุลภาค 3 149" xfId="1876"/>
    <cellStyle name="เครื่องหมายจุลภาค 3 15" xfId="1877"/>
    <cellStyle name="เครื่องหมายจุลภาค 3 150" xfId="1878"/>
    <cellStyle name="เครื่องหมายจุลภาค 3 151" xfId="1879"/>
    <cellStyle name="เครื่องหมายจุลภาค 3 152" xfId="1880"/>
    <cellStyle name="เครื่องหมายจุลภาค 3 153" xfId="1881"/>
    <cellStyle name="เครื่องหมายจุลภาค 3 154" xfId="1882"/>
    <cellStyle name="เครื่องหมายจุลภาค 3 155" xfId="1883"/>
    <cellStyle name="เครื่องหมายจุลภาค 3 156" xfId="1884"/>
    <cellStyle name="เครื่องหมายจุลภาค 3 157" xfId="1885"/>
    <cellStyle name="เครื่องหมายจุลภาค 3 158" xfId="1886"/>
    <cellStyle name="เครื่องหมายจุลภาค 3 159" xfId="1887"/>
    <cellStyle name="เครื่องหมายจุลภาค 3 16" xfId="1888"/>
    <cellStyle name="เครื่องหมายจุลภาค 3 160" xfId="1889"/>
    <cellStyle name="เครื่องหมายจุลภาค 3 161" xfId="1890"/>
    <cellStyle name="เครื่องหมายจุลภาค 3 162" xfId="1891"/>
    <cellStyle name="เครื่องหมายจุลภาค 3 163" xfId="1892"/>
    <cellStyle name="เครื่องหมายจุลภาค 3 164" xfId="1893"/>
    <cellStyle name="เครื่องหมายจุลภาค 3 165" xfId="1894"/>
    <cellStyle name="เครื่องหมายจุลภาค 3 166" xfId="1895"/>
    <cellStyle name="เครื่องหมายจุลภาค 3 167" xfId="1896"/>
    <cellStyle name="เครื่องหมายจุลภาค 3 168" xfId="1897"/>
    <cellStyle name="เครื่องหมายจุลภาค 3 169" xfId="1898"/>
    <cellStyle name="เครื่องหมายจุลภาค 3 17" xfId="1899"/>
    <cellStyle name="เครื่องหมายจุลภาค 3 170" xfId="1900"/>
    <cellStyle name="เครื่องหมายจุลภาค 3 171" xfId="1901"/>
    <cellStyle name="เครื่องหมายจุลภาค 3 172" xfId="1902"/>
    <cellStyle name="เครื่องหมายจุลภาค 3 173" xfId="1903"/>
    <cellStyle name="เครื่องหมายจุลภาค 3 174" xfId="1904"/>
    <cellStyle name="เครื่องหมายจุลภาค 3 175" xfId="1905"/>
    <cellStyle name="เครื่องหมายจุลภาค 3 176" xfId="1906"/>
    <cellStyle name="เครื่องหมายจุลภาค 3 177" xfId="1907"/>
    <cellStyle name="เครื่องหมายจุลภาค 3 178" xfId="1908"/>
    <cellStyle name="เครื่องหมายจุลภาค 3 179" xfId="1909"/>
    <cellStyle name="เครื่องหมายจุลภาค 3 18" xfId="1910"/>
    <cellStyle name="เครื่องหมายจุลภาค 3 180" xfId="1911"/>
    <cellStyle name="เครื่องหมายจุลภาค 3 181" xfId="1912"/>
    <cellStyle name="เครื่องหมายจุลภาค 3 182" xfId="1913"/>
    <cellStyle name="เครื่องหมายจุลภาค 3 183" xfId="1914"/>
    <cellStyle name="เครื่องหมายจุลภาค 3 184" xfId="1915"/>
    <cellStyle name="เครื่องหมายจุลภาค 3 185" xfId="1916"/>
    <cellStyle name="เครื่องหมายจุลภาค 3 186" xfId="1917"/>
    <cellStyle name="เครื่องหมายจุลภาค 3 187" xfId="1918"/>
    <cellStyle name="เครื่องหมายจุลภาค 3 188" xfId="1919"/>
    <cellStyle name="เครื่องหมายจุลภาค 3 189" xfId="1920"/>
    <cellStyle name="เครื่องหมายจุลภาค 3 19" xfId="1921"/>
    <cellStyle name="เครื่องหมายจุลภาค 3 190" xfId="1922"/>
    <cellStyle name="เครื่องหมายจุลภาค 3 191" xfId="1923"/>
    <cellStyle name="เครื่องหมายจุลภาค 3 192" xfId="1924"/>
    <cellStyle name="เครื่องหมายจุลภาค 3 193" xfId="1925"/>
    <cellStyle name="เครื่องหมายจุลภาค 3 194" xfId="1926"/>
    <cellStyle name="เครื่องหมายจุลภาค 3 195" xfId="1927"/>
    <cellStyle name="เครื่องหมายจุลภาค 3 196" xfId="1928"/>
    <cellStyle name="เครื่องหมายจุลภาค 3 197" xfId="1929"/>
    <cellStyle name="เครื่องหมายจุลภาค 3 198" xfId="1930"/>
    <cellStyle name="เครื่องหมายจุลภาค 3 199" xfId="1931"/>
    <cellStyle name="เครื่องหมายจุลภาค 3 2" xfId="1932"/>
    <cellStyle name="เครื่องหมายจุลภาค 3 2 2" xfId="1933"/>
    <cellStyle name="เครื่องหมายจุลภาค 3 2 3" xfId="1934"/>
    <cellStyle name="เครื่องหมายจุลภาค 3 20" xfId="1935"/>
    <cellStyle name="เครื่องหมายจุลภาค 3 200" xfId="1936"/>
    <cellStyle name="เครื่องหมายจุลภาค 3 201" xfId="1937"/>
    <cellStyle name="เครื่องหมายจุลภาค 3 202" xfId="1938"/>
    <cellStyle name="เครื่องหมายจุลภาค 3 203" xfId="1939"/>
    <cellStyle name="เครื่องหมายจุลภาค 3 204" xfId="1940"/>
    <cellStyle name="เครื่องหมายจุลภาค 3 205" xfId="1941"/>
    <cellStyle name="เครื่องหมายจุลภาค 3 206" xfId="1942"/>
    <cellStyle name="เครื่องหมายจุลภาค 3 207" xfId="1943"/>
    <cellStyle name="เครื่องหมายจุลภาค 3 208" xfId="1944"/>
    <cellStyle name="เครื่องหมายจุลภาค 3 209" xfId="1945"/>
    <cellStyle name="เครื่องหมายจุลภาค 3 21" xfId="1946"/>
    <cellStyle name="เครื่องหมายจุลภาค 3 210" xfId="1947"/>
    <cellStyle name="เครื่องหมายจุลภาค 3 211" xfId="1948"/>
    <cellStyle name="เครื่องหมายจุลภาค 3 212" xfId="1949"/>
    <cellStyle name="เครื่องหมายจุลภาค 3 213" xfId="1950"/>
    <cellStyle name="เครื่องหมายจุลภาค 3 214" xfId="1951"/>
    <cellStyle name="เครื่องหมายจุลภาค 3 215" xfId="1952"/>
    <cellStyle name="เครื่องหมายจุลภาค 3 216" xfId="1953"/>
    <cellStyle name="เครื่องหมายจุลภาค 3 217" xfId="1954"/>
    <cellStyle name="เครื่องหมายจุลภาค 3 218" xfId="1955"/>
    <cellStyle name="เครื่องหมายจุลภาค 3 219" xfId="1956"/>
    <cellStyle name="เครื่องหมายจุลภาค 3 22" xfId="1957"/>
    <cellStyle name="เครื่องหมายจุลภาค 3 220" xfId="1958"/>
    <cellStyle name="เครื่องหมายจุลภาค 3 221" xfId="1959"/>
    <cellStyle name="เครื่องหมายจุลภาค 3 222" xfId="1960"/>
    <cellStyle name="เครื่องหมายจุลภาค 3 223" xfId="1961"/>
    <cellStyle name="เครื่องหมายจุลภาค 3 224" xfId="1962"/>
    <cellStyle name="เครื่องหมายจุลภาค 3 225" xfId="1963"/>
    <cellStyle name="เครื่องหมายจุลภาค 3 226" xfId="1964"/>
    <cellStyle name="เครื่องหมายจุลภาค 3 227" xfId="1965"/>
    <cellStyle name="เครื่องหมายจุลภาค 3 228" xfId="1966"/>
    <cellStyle name="เครื่องหมายจุลภาค 3 229" xfId="1967"/>
    <cellStyle name="เครื่องหมายจุลภาค 3 23" xfId="1968"/>
    <cellStyle name="เครื่องหมายจุลภาค 3 230" xfId="1969"/>
    <cellStyle name="เครื่องหมายจุลภาค 3 231" xfId="1970"/>
    <cellStyle name="เครื่องหมายจุลภาค 3 232" xfId="1971"/>
    <cellStyle name="เครื่องหมายจุลภาค 3 233" xfId="1972"/>
    <cellStyle name="เครื่องหมายจุลภาค 3 234" xfId="1973"/>
    <cellStyle name="เครื่องหมายจุลภาค 3 235" xfId="1974"/>
    <cellStyle name="เครื่องหมายจุลภาค 3 236" xfId="1975"/>
    <cellStyle name="เครื่องหมายจุลภาค 3 237" xfId="1976"/>
    <cellStyle name="เครื่องหมายจุลภาค 3 238" xfId="1977"/>
    <cellStyle name="เครื่องหมายจุลภาค 3 239" xfId="1978"/>
    <cellStyle name="เครื่องหมายจุลภาค 3 24" xfId="1979"/>
    <cellStyle name="เครื่องหมายจุลภาค 3 240" xfId="1980"/>
    <cellStyle name="เครื่องหมายจุลภาค 3 241" xfId="1981"/>
    <cellStyle name="เครื่องหมายจุลภาค 3 242" xfId="1982"/>
    <cellStyle name="เครื่องหมายจุลภาค 3 243" xfId="1983"/>
    <cellStyle name="เครื่องหมายจุลภาค 3 244" xfId="1984"/>
    <cellStyle name="เครื่องหมายจุลภาค 3 245" xfId="1985"/>
    <cellStyle name="เครื่องหมายจุลภาค 3 246" xfId="1986"/>
    <cellStyle name="เครื่องหมายจุลภาค 3 247" xfId="1987"/>
    <cellStyle name="เครื่องหมายจุลภาค 3 248" xfId="1988"/>
    <cellStyle name="เครื่องหมายจุลภาค 3 249" xfId="1989"/>
    <cellStyle name="เครื่องหมายจุลภาค 3 25" xfId="1990"/>
    <cellStyle name="เครื่องหมายจุลภาค 3 250" xfId="1991"/>
    <cellStyle name="เครื่องหมายจุลภาค 3 251" xfId="1992"/>
    <cellStyle name="เครื่องหมายจุลภาค 3 252" xfId="1993"/>
    <cellStyle name="เครื่องหมายจุลภาค 3 253" xfId="1994"/>
    <cellStyle name="เครื่องหมายจุลภาค 3 254" xfId="1995"/>
    <cellStyle name="เครื่องหมายจุลภาค 3 26" xfId="1996"/>
    <cellStyle name="เครื่องหมายจุลภาค 3 27" xfId="1997"/>
    <cellStyle name="เครื่องหมายจุลภาค 3 28" xfId="1998"/>
    <cellStyle name="เครื่องหมายจุลภาค 3 29" xfId="1999"/>
    <cellStyle name="เครื่องหมายจุลภาค 3 3" xfId="2000"/>
    <cellStyle name="เครื่องหมายจุลภาค 3 30" xfId="2001"/>
    <cellStyle name="เครื่องหมายจุลภาค 3 31" xfId="2002"/>
    <cellStyle name="เครื่องหมายจุลภาค 3 32" xfId="2003"/>
    <cellStyle name="เครื่องหมายจุลภาค 3 33" xfId="2004"/>
    <cellStyle name="เครื่องหมายจุลภาค 3 34" xfId="2005"/>
    <cellStyle name="เครื่องหมายจุลภาค 3 35" xfId="2006"/>
    <cellStyle name="เครื่องหมายจุลภาค 3 36" xfId="2007"/>
    <cellStyle name="เครื่องหมายจุลภาค 3 37" xfId="2008"/>
    <cellStyle name="เครื่องหมายจุลภาค 3 38" xfId="2009"/>
    <cellStyle name="เครื่องหมายจุลภาค 3 39" xfId="2010"/>
    <cellStyle name="เครื่องหมายจุลภาค 3 4" xfId="2011"/>
    <cellStyle name="เครื่องหมายจุลภาค 3 40" xfId="2012"/>
    <cellStyle name="เครื่องหมายจุลภาค 3 41" xfId="2013"/>
    <cellStyle name="เครื่องหมายจุลภาค 3 42" xfId="2014"/>
    <cellStyle name="เครื่องหมายจุลภาค 3 43" xfId="2015"/>
    <cellStyle name="เครื่องหมายจุลภาค 3 44" xfId="2016"/>
    <cellStyle name="เครื่องหมายจุลภาค 3 45" xfId="2017"/>
    <cellStyle name="เครื่องหมายจุลภาค 3 46" xfId="2018"/>
    <cellStyle name="เครื่องหมายจุลภาค 3 47" xfId="2019"/>
    <cellStyle name="เครื่องหมายจุลภาค 3 48" xfId="2020"/>
    <cellStyle name="เครื่องหมายจุลภาค 3 49" xfId="2021"/>
    <cellStyle name="เครื่องหมายจุลภาค 3 5" xfId="2022"/>
    <cellStyle name="เครื่องหมายจุลภาค 3 50" xfId="2023"/>
    <cellStyle name="เครื่องหมายจุลภาค 3 51" xfId="2024"/>
    <cellStyle name="เครื่องหมายจุลภาค 3 52" xfId="2025"/>
    <cellStyle name="เครื่องหมายจุลภาค 3 53" xfId="2026"/>
    <cellStyle name="เครื่องหมายจุลภาค 3 54" xfId="2027"/>
    <cellStyle name="เครื่องหมายจุลภาค 3 55" xfId="2028"/>
    <cellStyle name="เครื่องหมายจุลภาค 3 56" xfId="2029"/>
    <cellStyle name="เครื่องหมายจุลภาค 3 57" xfId="2030"/>
    <cellStyle name="เครื่องหมายจุลภาค 3 58" xfId="2031"/>
    <cellStyle name="เครื่องหมายจุลภาค 3 59" xfId="2032"/>
    <cellStyle name="เครื่องหมายจุลภาค 3 6" xfId="2033"/>
    <cellStyle name="เครื่องหมายจุลภาค 3 60" xfId="2034"/>
    <cellStyle name="เครื่องหมายจุลภาค 3 61" xfId="2035"/>
    <cellStyle name="เครื่องหมายจุลภาค 3 62" xfId="2036"/>
    <cellStyle name="เครื่องหมายจุลภาค 3 63" xfId="2037"/>
    <cellStyle name="เครื่องหมายจุลภาค 3 64" xfId="2038"/>
    <cellStyle name="เครื่องหมายจุลภาค 3 65" xfId="2039"/>
    <cellStyle name="เครื่องหมายจุลภาค 3 66" xfId="2040"/>
    <cellStyle name="เครื่องหมายจุลภาค 3 67" xfId="2041"/>
    <cellStyle name="เครื่องหมายจุลภาค 3 68" xfId="2042"/>
    <cellStyle name="เครื่องหมายจุลภาค 3 69" xfId="2043"/>
    <cellStyle name="เครื่องหมายจุลภาค 3 7" xfId="2044"/>
    <cellStyle name="เครื่องหมายจุลภาค 3 70" xfId="2045"/>
    <cellStyle name="เครื่องหมายจุลภาค 3 71" xfId="2046"/>
    <cellStyle name="เครื่องหมายจุลภาค 3 72" xfId="2047"/>
    <cellStyle name="เครื่องหมายจุลภาค 3 73" xfId="2048"/>
    <cellStyle name="เครื่องหมายจุลภาค 3 74" xfId="2049"/>
    <cellStyle name="เครื่องหมายจุลภาค 3 75" xfId="2050"/>
    <cellStyle name="เครื่องหมายจุลภาค 3 76" xfId="2051"/>
    <cellStyle name="เครื่องหมายจุลภาค 3 77" xfId="2052"/>
    <cellStyle name="เครื่องหมายจุลภาค 3 78" xfId="2053"/>
    <cellStyle name="เครื่องหมายจุลภาค 3 79" xfId="2054"/>
    <cellStyle name="เครื่องหมายจุลภาค 3 8" xfId="2055"/>
    <cellStyle name="เครื่องหมายจุลภาค 3 80" xfId="2056"/>
    <cellStyle name="เครื่องหมายจุลภาค 3 81" xfId="2057"/>
    <cellStyle name="เครื่องหมายจุลภาค 3 82" xfId="2058"/>
    <cellStyle name="เครื่องหมายจุลภาค 3 83" xfId="2059"/>
    <cellStyle name="เครื่องหมายจุลภาค 3 84" xfId="2060"/>
    <cellStyle name="เครื่องหมายจุลภาค 3 85" xfId="2061"/>
    <cellStyle name="เครื่องหมายจุลภาค 3 86" xfId="2062"/>
    <cellStyle name="เครื่องหมายจุลภาค 3 87" xfId="2063"/>
    <cellStyle name="เครื่องหมายจุลภาค 3 88" xfId="2064"/>
    <cellStyle name="เครื่องหมายจุลภาค 3 89" xfId="2065"/>
    <cellStyle name="เครื่องหมายจุลภาค 3 9" xfId="2066"/>
    <cellStyle name="เครื่องหมายจุลภาค 3 90" xfId="2067"/>
    <cellStyle name="เครื่องหมายจุลภาค 3 91" xfId="2068"/>
    <cellStyle name="เครื่องหมายจุลภาค 3 92" xfId="2069"/>
    <cellStyle name="เครื่องหมายจุลภาค 3 93" xfId="2070"/>
    <cellStyle name="เครื่องหมายจุลภาค 3 94" xfId="2071"/>
    <cellStyle name="เครื่องหมายจุลภาค 3 95" xfId="2072"/>
    <cellStyle name="เครื่องหมายจุลภาค 3 96" xfId="2073"/>
    <cellStyle name="เครื่องหมายจุลภาค 3 97" xfId="2074"/>
    <cellStyle name="เครื่องหมายจุลภาค 3 98" xfId="2075"/>
    <cellStyle name="เครื่องหมายจุลภาค 3 99" xfId="2076"/>
    <cellStyle name="เครื่องหมายจุลภาค 31" xfId="2077"/>
    <cellStyle name="เครื่องหมายจุลภาค 31 2" xfId="2078"/>
    <cellStyle name="เครื่องหมายจุลภาค 32" xfId="2079"/>
    <cellStyle name="เครื่องหมายจุลภาค 32 2" xfId="2080"/>
    <cellStyle name="เครื่องหมายจุลภาค 33" xfId="2081"/>
    <cellStyle name="เครื่องหมายจุลภาค 33 2" xfId="2082"/>
    <cellStyle name="เครื่องหมายจุลภาค 34" xfId="2083"/>
    <cellStyle name="เครื่องหมายจุลภาค 34 2" xfId="2084"/>
    <cellStyle name="เครื่องหมายจุลภาค 35" xfId="2085"/>
    <cellStyle name="เครื่องหมายจุลภาค 35 2" xfId="2086"/>
    <cellStyle name="เครื่องหมายจุลภาค 36" xfId="2087"/>
    <cellStyle name="เครื่องหมายจุลภาค 36 2" xfId="2088"/>
    <cellStyle name="เครื่องหมายจุลภาค 37" xfId="2089"/>
    <cellStyle name="เครื่องหมายจุลภาค 37 2" xfId="2090"/>
    <cellStyle name="เครื่องหมายจุลภาค 38" xfId="2091"/>
    <cellStyle name="เครื่องหมายจุลภาค 38 2" xfId="2092"/>
    <cellStyle name="เครื่องหมายจุลภาค 39" xfId="2093"/>
    <cellStyle name="เครื่องหมายจุลภาค 39 2" xfId="2094"/>
    <cellStyle name="เครื่องหมายจุลภาค 4" xfId="2095"/>
    <cellStyle name="เครื่องหมายจุลภาค 4 2" xfId="2096"/>
    <cellStyle name="เครื่องหมายจุลภาค 4 2 2" xfId="2097"/>
    <cellStyle name="เครื่องหมายจุลภาค 4 3" xfId="2098"/>
    <cellStyle name="เครื่องหมายจุลภาค 40" xfId="2099"/>
    <cellStyle name="เครื่องหมายจุลภาค 40 2" xfId="2100"/>
    <cellStyle name="เครื่องหมายจุลภาค 41" xfId="2101"/>
    <cellStyle name="เครื่องหมายจุลภาค 41 2" xfId="2102"/>
    <cellStyle name="เครื่องหมายจุลภาค 42" xfId="2103"/>
    <cellStyle name="เครื่องหมายจุลภาค 42 2" xfId="2104"/>
    <cellStyle name="เครื่องหมายจุลภาค 43" xfId="2105"/>
    <cellStyle name="เครื่องหมายจุลภาค 43 2" xfId="2106"/>
    <cellStyle name="เครื่องหมายจุลภาค 44" xfId="2107"/>
    <cellStyle name="เครื่องหมายจุลภาค 44 2" xfId="2108"/>
    <cellStyle name="เครื่องหมายจุลภาค 45" xfId="2109"/>
    <cellStyle name="เครื่องหมายจุลภาค 45 2" xfId="2110"/>
    <cellStyle name="เครื่องหมายจุลภาค 46" xfId="2111"/>
    <cellStyle name="เครื่องหมายจุลภาค 46 2" xfId="2112"/>
    <cellStyle name="เครื่องหมายจุลภาค 47" xfId="2113"/>
    <cellStyle name="เครื่องหมายจุลภาค 47 2" xfId="2114"/>
    <cellStyle name="เครื่องหมายจุลภาค 48" xfId="2115"/>
    <cellStyle name="เครื่องหมายจุลภาค 48 2" xfId="2116"/>
    <cellStyle name="เครื่องหมายจุลภาค 49" xfId="2117"/>
    <cellStyle name="เครื่องหมายจุลภาค 49 2" xfId="2118"/>
    <cellStyle name="เครื่องหมายจุลภาค 5" xfId="2119"/>
    <cellStyle name="เครื่องหมายจุลภาค 5 2" xfId="2120"/>
    <cellStyle name="เครื่องหมายจุลภาค 50" xfId="2121"/>
    <cellStyle name="เครื่องหมายจุลภาค 50 2" xfId="2122"/>
    <cellStyle name="เครื่องหมายจุลภาค 51" xfId="2123"/>
    <cellStyle name="เครื่องหมายจุลภาค 51 2" xfId="2124"/>
    <cellStyle name="เครื่องหมายจุลภาค 52" xfId="2125"/>
    <cellStyle name="เครื่องหมายจุลภาค 52 2" xfId="2126"/>
    <cellStyle name="เครื่องหมายจุลภาค 53" xfId="2127"/>
    <cellStyle name="เครื่องหมายจุลภาค 53 2" xfId="2128"/>
    <cellStyle name="เครื่องหมายจุลภาค 54" xfId="2129"/>
    <cellStyle name="เครื่องหมายจุลภาค 54 2" xfId="2130"/>
    <cellStyle name="เครื่องหมายจุลภาค 55" xfId="2131"/>
    <cellStyle name="เครื่องหมายจุลภาค 55 2" xfId="2132"/>
    <cellStyle name="เครื่องหมายจุลภาค 56" xfId="2133"/>
    <cellStyle name="เครื่องหมายจุลภาค 56 2" xfId="2134"/>
    <cellStyle name="เครื่องหมายจุลภาค 57" xfId="2135"/>
    <cellStyle name="เครื่องหมายจุลภาค 57 2" xfId="2136"/>
    <cellStyle name="เครื่องหมายจุลภาค 58" xfId="2137"/>
    <cellStyle name="เครื่องหมายจุลภาค 58 2" xfId="2138"/>
    <cellStyle name="เครื่องหมายจุลภาค 59" xfId="2139"/>
    <cellStyle name="เครื่องหมายจุลภาค 59 2" xfId="2140"/>
    <cellStyle name="เครื่องหมายจุลภาค 6" xfId="2141"/>
    <cellStyle name="เครื่องหมายจุลภาค 6 2" xfId="2142"/>
    <cellStyle name="เครื่องหมายจุลภาค 60" xfId="2143"/>
    <cellStyle name="เครื่องหมายจุลภาค 60 2" xfId="2144"/>
    <cellStyle name="เครื่องหมายจุลภาค 61" xfId="2145"/>
    <cellStyle name="เครื่องหมายจุลภาค 61 2" xfId="2146"/>
    <cellStyle name="เครื่องหมายจุลภาค 63" xfId="2147"/>
    <cellStyle name="เครื่องหมายจุลภาค 63 2" xfId="2148"/>
    <cellStyle name="เครื่องหมายจุลภาค 64" xfId="2149"/>
    <cellStyle name="เครื่องหมายจุลภาค 64 2" xfId="2150"/>
    <cellStyle name="เครื่องหมายจุลภาค 65" xfId="2151"/>
    <cellStyle name="เครื่องหมายจุลภาค 65 2" xfId="2152"/>
    <cellStyle name="เครื่องหมายจุลภาค 66" xfId="2153"/>
    <cellStyle name="เครื่องหมายจุลภาค 66 2" xfId="2154"/>
    <cellStyle name="เครื่องหมายจุลภาค 67" xfId="2155"/>
    <cellStyle name="เครื่องหมายจุลภาค 67 2" xfId="2156"/>
    <cellStyle name="เครื่องหมายจุลภาค 68" xfId="2157"/>
    <cellStyle name="เครื่องหมายจุลภาค 68 2" xfId="2158"/>
    <cellStyle name="เครื่องหมายจุลภาค 69" xfId="2159"/>
    <cellStyle name="เครื่องหมายจุลภาค 69 2" xfId="2160"/>
    <cellStyle name="เครื่องหมายจุลภาค 7" xfId="2161"/>
    <cellStyle name="เครื่องหมายจุลภาค 7 10" xfId="2162"/>
    <cellStyle name="เครื่องหมายจุลภาค 7 100" xfId="2163"/>
    <cellStyle name="เครื่องหมายจุลภาค 7 101" xfId="2164"/>
    <cellStyle name="เครื่องหมายจุลภาค 7 102" xfId="2165"/>
    <cellStyle name="เครื่องหมายจุลภาค 7 103" xfId="2166"/>
    <cellStyle name="เครื่องหมายจุลภาค 7 104" xfId="2167"/>
    <cellStyle name="เครื่องหมายจุลภาค 7 105" xfId="2168"/>
    <cellStyle name="เครื่องหมายจุลภาค 7 106" xfId="2169"/>
    <cellStyle name="เครื่องหมายจุลภาค 7 107" xfId="2170"/>
    <cellStyle name="เครื่องหมายจุลภาค 7 108" xfId="2171"/>
    <cellStyle name="เครื่องหมายจุลภาค 7 109" xfId="2172"/>
    <cellStyle name="เครื่องหมายจุลภาค 7 11" xfId="2173"/>
    <cellStyle name="เครื่องหมายจุลภาค 7 110" xfId="2174"/>
    <cellStyle name="เครื่องหมายจุลภาค 7 111" xfId="2175"/>
    <cellStyle name="เครื่องหมายจุลภาค 7 112" xfId="2176"/>
    <cellStyle name="เครื่องหมายจุลภาค 7 113" xfId="2177"/>
    <cellStyle name="เครื่องหมายจุลภาค 7 114" xfId="2178"/>
    <cellStyle name="เครื่องหมายจุลภาค 7 115" xfId="2179"/>
    <cellStyle name="เครื่องหมายจุลภาค 7 116" xfId="2180"/>
    <cellStyle name="เครื่องหมายจุลภาค 7 117" xfId="2181"/>
    <cellStyle name="เครื่องหมายจุลภาค 7 118" xfId="2182"/>
    <cellStyle name="เครื่องหมายจุลภาค 7 119" xfId="2183"/>
    <cellStyle name="เครื่องหมายจุลภาค 7 12" xfId="2184"/>
    <cellStyle name="เครื่องหมายจุลภาค 7 120" xfId="2185"/>
    <cellStyle name="เครื่องหมายจุลภาค 7 121" xfId="2186"/>
    <cellStyle name="เครื่องหมายจุลภาค 7 122" xfId="2187"/>
    <cellStyle name="เครื่องหมายจุลภาค 7 123" xfId="2188"/>
    <cellStyle name="เครื่องหมายจุลภาค 7 124" xfId="2189"/>
    <cellStyle name="เครื่องหมายจุลภาค 7 125" xfId="2190"/>
    <cellStyle name="เครื่องหมายจุลภาค 7 126" xfId="2191"/>
    <cellStyle name="เครื่องหมายจุลภาค 7 127" xfId="2192"/>
    <cellStyle name="เครื่องหมายจุลภาค 7 128" xfId="2193"/>
    <cellStyle name="เครื่องหมายจุลภาค 7 129" xfId="2194"/>
    <cellStyle name="เครื่องหมายจุลภาค 7 13" xfId="2195"/>
    <cellStyle name="เครื่องหมายจุลภาค 7 130" xfId="2196"/>
    <cellStyle name="เครื่องหมายจุลภาค 7 131" xfId="2197"/>
    <cellStyle name="เครื่องหมายจุลภาค 7 132" xfId="2198"/>
    <cellStyle name="เครื่องหมายจุลภาค 7 133" xfId="2199"/>
    <cellStyle name="เครื่องหมายจุลภาค 7 134" xfId="2200"/>
    <cellStyle name="เครื่องหมายจุลภาค 7 135" xfId="2201"/>
    <cellStyle name="เครื่องหมายจุลภาค 7 136" xfId="2202"/>
    <cellStyle name="เครื่องหมายจุลภาค 7 137" xfId="2203"/>
    <cellStyle name="เครื่องหมายจุลภาค 7 138" xfId="2204"/>
    <cellStyle name="เครื่องหมายจุลภาค 7 139" xfId="2205"/>
    <cellStyle name="เครื่องหมายจุลภาค 7 14" xfId="2206"/>
    <cellStyle name="เครื่องหมายจุลภาค 7 140" xfId="2207"/>
    <cellStyle name="เครื่องหมายจุลภาค 7 141" xfId="2208"/>
    <cellStyle name="เครื่องหมายจุลภาค 7 142" xfId="2209"/>
    <cellStyle name="เครื่องหมายจุลภาค 7 142 2" xfId="2210"/>
    <cellStyle name="เครื่องหมายจุลภาค 7 143" xfId="2211"/>
    <cellStyle name="เครื่องหมายจุลภาค 7 15" xfId="2212"/>
    <cellStyle name="เครื่องหมายจุลภาค 7 16" xfId="2213"/>
    <cellStyle name="เครื่องหมายจุลภาค 7 17" xfId="2214"/>
    <cellStyle name="เครื่องหมายจุลภาค 7 18" xfId="2215"/>
    <cellStyle name="เครื่องหมายจุลภาค 7 19" xfId="2216"/>
    <cellStyle name="เครื่องหมายจุลภาค 7 2" xfId="2217"/>
    <cellStyle name="เครื่องหมายจุลภาค 7 2 2" xfId="2218"/>
    <cellStyle name="เครื่องหมายจุลภาค 7 2 3" xfId="2219"/>
    <cellStyle name="เครื่องหมายจุลภาค 7 20" xfId="2220"/>
    <cellStyle name="เครื่องหมายจุลภาค 7 21" xfId="2221"/>
    <cellStyle name="เครื่องหมายจุลภาค 7 22" xfId="2222"/>
    <cellStyle name="เครื่องหมายจุลภาค 7 23" xfId="2223"/>
    <cellStyle name="เครื่องหมายจุลภาค 7 24" xfId="2224"/>
    <cellStyle name="เครื่องหมายจุลภาค 7 25" xfId="2225"/>
    <cellStyle name="เครื่องหมายจุลภาค 7 26" xfId="2226"/>
    <cellStyle name="เครื่องหมายจุลภาค 7 27" xfId="2227"/>
    <cellStyle name="เครื่องหมายจุลภาค 7 28" xfId="2228"/>
    <cellStyle name="เครื่องหมายจุลภาค 7 29" xfId="2229"/>
    <cellStyle name="เครื่องหมายจุลภาค 7 3" xfId="2230"/>
    <cellStyle name="เครื่องหมายจุลภาค 7 30" xfId="2231"/>
    <cellStyle name="เครื่องหมายจุลภาค 7 31" xfId="2232"/>
    <cellStyle name="เครื่องหมายจุลภาค 7 32" xfId="2233"/>
    <cellStyle name="เครื่องหมายจุลภาค 7 33" xfId="2234"/>
    <cellStyle name="เครื่องหมายจุลภาค 7 34" xfId="2235"/>
    <cellStyle name="เครื่องหมายจุลภาค 7 35" xfId="2236"/>
    <cellStyle name="เครื่องหมายจุลภาค 7 36" xfId="2237"/>
    <cellStyle name="เครื่องหมายจุลภาค 7 37" xfId="2238"/>
    <cellStyle name="เครื่องหมายจุลภาค 7 38" xfId="2239"/>
    <cellStyle name="เครื่องหมายจุลภาค 7 39" xfId="2240"/>
    <cellStyle name="เครื่องหมายจุลภาค 7 4" xfId="2241"/>
    <cellStyle name="เครื่องหมายจุลภาค 7 40" xfId="2242"/>
    <cellStyle name="เครื่องหมายจุลภาค 7 41" xfId="2243"/>
    <cellStyle name="เครื่องหมายจุลภาค 7 42" xfId="2244"/>
    <cellStyle name="เครื่องหมายจุลภาค 7 43" xfId="2245"/>
    <cellStyle name="เครื่องหมายจุลภาค 7 44" xfId="2246"/>
    <cellStyle name="เครื่องหมายจุลภาค 7 45" xfId="2247"/>
    <cellStyle name="เครื่องหมายจุลภาค 7 46" xfId="2248"/>
    <cellStyle name="เครื่องหมายจุลภาค 7 47" xfId="2249"/>
    <cellStyle name="เครื่องหมายจุลภาค 7 48" xfId="2250"/>
    <cellStyle name="เครื่องหมายจุลภาค 7 49" xfId="2251"/>
    <cellStyle name="เครื่องหมายจุลภาค 7 5" xfId="2252"/>
    <cellStyle name="เครื่องหมายจุลภาค 7 50" xfId="2253"/>
    <cellStyle name="เครื่องหมายจุลภาค 7 51" xfId="2254"/>
    <cellStyle name="เครื่องหมายจุลภาค 7 52" xfId="2255"/>
    <cellStyle name="เครื่องหมายจุลภาค 7 53" xfId="2256"/>
    <cellStyle name="เครื่องหมายจุลภาค 7 54" xfId="2257"/>
    <cellStyle name="เครื่องหมายจุลภาค 7 55" xfId="2258"/>
    <cellStyle name="เครื่องหมายจุลภาค 7 56" xfId="2259"/>
    <cellStyle name="เครื่องหมายจุลภาค 7 57" xfId="2260"/>
    <cellStyle name="เครื่องหมายจุลภาค 7 58" xfId="2261"/>
    <cellStyle name="เครื่องหมายจุลภาค 7 59" xfId="2262"/>
    <cellStyle name="เครื่องหมายจุลภาค 7 6" xfId="2263"/>
    <cellStyle name="เครื่องหมายจุลภาค 7 60" xfId="2264"/>
    <cellStyle name="เครื่องหมายจุลภาค 7 61" xfId="2265"/>
    <cellStyle name="เครื่องหมายจุลภาค 7 62" xfId="2266"/>
    <cellStyle name="เครื่องหมายจุลภาค 7 63" xfId="2267"/>
    <cellStyle name="เครื่องหมายจุลภาค 7 64" xfId="2268"/>
    <cellStyle name="เครื่องหมายจุลภาค 7 65" xfId="2269"/>
    <cellStyle name="เครื่องหมายจุลภาค 7 66" xfId="2270"/>
    <cellStyle name="เครื่องหมายจุลภาค 7 67" xfId="2271"/>
    <cellStyle name="เครื่องหมายจุลภาค 7 68" xfId="2272"/>
    <cellStyle name="เครื่องหมายจุลภาค 7 69" xfId="2273"/>
    <cellStyle name="เครื่องหมายจุลภาค 7 7" xfId="2274"/>
    <cellStyle name="เครื่องหมายจุลภาค 7 70" xfId="2275"/>
    <cellStyle name="เครื่องหมายจุลภาค 7 71" xfId="2276"/>
    <cellStyle name="เครื่องหมายจุลภาค 7 72" xfId="2277"/>
    <cellStyle name="เครื่องหมายจุลภาค 7 73" xfId="2278"/>
    <cellStyle name="เครื่องหมายจุลภาค 7 74" xfId="2279"/>
    <cellStyle name="เครื่องหมายจุลภาค 7 75" xfId="2280"/>
    <cellStyle name="เครื่องหมายจุลภาค 7 76" xfId="2281"/>
    <cellStyle name="เครื่องหมายจุลภาค 7 77" xfId="2282"/>
    <cellStyle name="เครื่องหมายจุลภาค 7 78" xfId="2283"/>
    <cellStyle name="เครื่องหมายจุลภาค 7 79" xfId="2284"/>
    <cellStyle name="เครื่องหมายจุลภาค 7 8" xfId="2285"/>
    <cellStyle name="เครื่องหมายจุลภาค 7 80" xfId="2286"/>
    <cellStyle name="เครื่องหมายจุลภาค 7 81" xfId="2287"/>
    <cellStyle name="เครื่องหมายจุลภาค 7 82" xfId="2288"/>
    <cellStyle name="เครื่องหมายจุลภาค 7 83" xfId="2289"/>
    <cellStyle name="เครื่องหมายจุลภาค 7 84" xfId="2290"/>
    <cellStyle name="เครื่องหมายจุลภาค 7 85" xfId="2291"/>
    <cellStyle name="เครื่องหมายจุลภาค 7 86" xfId="2292"/>
    <cellStyle name="เครื่องหมายจุลภาค 7 87" xfId="2293"/>
    <cellStyle name="เครื่องหมายจุลภาค 7 88" xfId="2294"/>
    <cellStyle name="เครื่องหมายจุลภาค 7 89" xfId="2295"/>
    <cellStyle name="เครื่องหมายจุลภาค 7 9" xfId="2296"/>
    <cellStyle name="เครื่องหมายจุลภาค 7 90" xfId="2297"/>
    <cellStyle name="เครื่องหมายจุลภาค 7 91" xfId="2298"/>
    <cellStyle name="เครื่องหมายจุลภาค 7 92" xfId="2299"/>
    <cellStyle name="เครื่องหมายจุลภาค 7 93" xfId="2300"/>
    <cellStyle name="เครื่องหมายจุลภาค 7 94" xfId="2301"/>
    <cellStyle name="เครื่องหมายจุลภาค 7 95" xfId="2302"/>
    <cellStyle name="เครื่องหมายจุลภาค 7 96" xfId="2303"/>
    <cellStyle name="เครื่องหมายจุลภาค 7 97" xfId="2304"/>
    <cellStyle name="เครื่องหมายจุลภาค 7 98" xfId="2305"/>
    <cellStyle name="เครื่องหมายจุลภาค 7 99" xfId="2306"/>
    <cellStyle name="เครื่องหมายจุลภาค 70" xfId="2307"/>
    <cellStyle name="เครื่องหมายจุลภาค 70 2" xfId="2308"/>
    <cellStyle name="เครื่องหมายจุลภาค 71" xfId="2309"/>
    <cellStyle name="เครื่องหมายจุลภาค 71 2" xfId="2310"/>
    <cellStyle name="เครื่องหมายจุลภาค 72" xfId="2311"/>
    <cellStyle name="เครื่องหมายจุลภาค 72 2" xfId="2312"/>
    <cellStyle name="เครื่องหมายจุลภาค 73" xfId="2313"/>
    <cellStyle name="เครื่องหมายจุลภาค 73 2" xfId="2314"/>
    <cellStyle name="เครื่องหมายจุลภาค 74" xfId="2315"/>
    <cellStyle name="เครื่องหมายจุลภาค 74 2" xfId="2316"/>
    <cellStyle name="เครื่องหมายจุลภาค 75" xfId="2317"/>
    <cellStyle name="เครื่องหมายจุลภาค 75 2" xfId="2318"/>
    <cellStyle name="เครื่องหมายจุลภาค 76" xfId="2319"/>
    <cellStyle name="เครื่องหมายจุลภาค 76 2" xfId="2320"/>
    <cellStyle name="เครื่องหมายจุลภาค 77" xfId="2321"/>
    <cellStyle name="เครื่องหมายจุลภาค 77 2" xfId="2322"/>
    <cellStyle name="เครื่องหมายจุลภาค 78" xfId="2323"/>
    <cellStyle name="เครื่องหมายจุลภาค 78 2" xfId="2324"/>
    <cellStyle name="เครื่องหมายจุลภาค 79" xfId="2325"/>
    <cellStyle name="เครื่องหมายจุลภาค 79 2" xfId="2326"/>
    <cellStyle name="เครื่องหมายจุลภาค 8" xfId="2327"/>
    <cellStyle name="เครื่องหมายจุลภาค 8 2" xfId="2328"/>
    <cellStyle name="เครื่องหมายจุลภาค 80" xfId="2329"/>
    <cellStyle name="เครื่องหมายจุลภาค 80 2" xfId="2330"/>
    <cellStyle name="เครื่องหมายจุลภาค 81" xfId="2331"/>
    <cellStyle name="เครื่องหมายจุลภาค 81 2" xfId="2332"/>
    <cellStyle name="เครื่องหมายจุลภาค 82" xfId="2333"/>
    <cellStyle name="เครื่องหมายจุลภาค 82 2" xfId="2334"/>
    <cellStyle name="เครื่องหมายจุลภาค 83" xfId="2335"/>
    <cellStyle name="เครื่องหมายจุลภาค 83 2" xfId="2336"/>
    <cellStyle name="เครื่องหมายจุลภาค 84" xfId="2337"/>
    <cellStyle name="เครื่องหมายจุลภาค 84 2" xfId="2338"/>
    <cellStyle name="เครื่องหมายจุลภาค 85" xfId="2339"/>
    <cellStyle name="เครื่องหมายจุลภาค 85 2" xfId="2340"/>
    <cellStyle name="เครื่องหมายจุลภาค 86" xfId="2341"/>
    <cellStyle name="เครื่องหมายจุลภาค 86 2" xfId="2342"/>
    <cellStyle name="เครื่องหมายจุลภาค 87" xfId="2343"/>
    <cellStyle name="เครื่องหมายจุลภาค 87 2" xfId="2344"/>
    <cellStyle name="เครื่องหมายจุลภาค 90" xfId="2345"/>
    <cellStyle name="เครื่องหมายจุลภาค 90 2" xfId="2346"/>
    <cellStyle name="เครื่องหมายจุลภาค 91" xfId="2347"/>
    <cellStyle name="เครื่องหมายจุลภาค 91 2" xfId="2348"/>
    <cellStyle name="เครื่องหมายจุลภาค 92" xfId="2349"/>
    <cellStyle name="เครื่องหมายจุลภาค 92 2" xfId="2350"/>
    <cellStyle name="เครื่องหมายจุลภาค 93" xfId="2351"/>
    <cellStyle name="เครื่องหมายจุลภาค 93 2" xfId="2352"/>
    <cellStyle name="เครื่องหมายจุลภาค 94" xfId="2353"/>
    <cellStyle name="เครื่องหมายจุลภาค 94 2" xfId="2354"/>
    <cellStyle name="เครื่องหมายจุลภาค 95" xfId="2355"/>
    <cellStyle name="เครื่องหมายจุลภาค 95 2" xfId="2356"/>
    <cellStyle name="เครื่องหมายจุลภาค 96" xfId="2357"/>
    <cellStyle name="เครื่องหมายจุลภาค 96 2" xfId="2358"/>
    <cellStyle name="เครื่องหมายจุลภาค 97" xfId="2359"/>
    <cellStyle name="เครื่องหมายจุลภาค 97 2" xfId="2360"/>
    <cellStyle name="เครื่องหมายจุลภาค 98" xfId="2361"/>
    <cellStyle name="เครื่องหมายจุลภาค 98 2" xfId="2362"/>
    <cellStyle name="เครื่องหมายจุลภาค 99" xfId="2363"/>
    <cellStyle name="เครื่องหมายจุลภาค 99 2" xfId="2364"/>
    <cellStyle name="เครื่องหมายจุลภาค_โครงการเงินรายได้" xfId="2365"/>
    <cellStyle name="เซลล์ตรวจสอบ 2" xfId="2366"/>
    <cellStyle name="เซลล์ที่มีการเชื่อมโยง 2" xfId="2367"/>
    <cellStyle name="แย่ 2" xfId="2368"/>
    <cellStyle name="แสดงผล 2" xfId="2369"/>
    <cellStyle name="การคำนวณ 2" xfId="2370"/>
    <cellStyle name="ข้อความเตือน 2" xfId="2371"/>
    <cellStyle name="ข้อความอธิบาย 2" xfId="2372"/>
    <cellStyle name="ชื่อเรื่อง 2" xfId="2373"/>
    <cellStyle name="ดี 2" xfId="2374"/>
    <cellStyle name="น้บะภฒ_95" xfId="2375"/>
    <cellStyle name="ปกติ 10 10" xfId="2376"/>
    <cellStyle name="ปกติ 10 100" xfId="2377"/>
    <cellStyle name="ปกติ 10 101" xfId="2378"/>
    <cellStyle name="ปกติ 10 102" xfId="2379"/>
    <cellStyle name="ปกติ 10 103" xfId="2380"/>
    <cellStyle name="ปกติ 10 104" xfId="2381"/>
    <cellStyle name="ปกติ 10 105" xfId="2382"/>
    <cellStyle name="ปกติ 10 106" xfId="2383"/>
    <cellStyle name="ปกติ 10 107" xfId="2384"/>
    <cellStyle name="ปกติ 10 108" xfId="2385"/>
    <cellStyle name="ปกติ 10 109" xfId="2386"/>
    <cellStyle name="ปกติ 10 11" xfId="2387"/>
    <cellStyle name="ปกติ 10 110" xfId="2388"/>
    <cellStyle name="ปกติ 10 111" xfId="2389"/>
    <cellStyle name="ปกติ 10 112" xfId="2390"/>
    <cellStyle name="ปกติ 10 113" xfId="2391"/>
    <cellStyle name="ปกติ 10 114" xfId="2392"/>
    <cellStyle name="ปกติ 10 115" xfId="2393"/>
    <cellStyle name="ปกติ 10 116" xfId="2394"/>
    <cellStyle name="ปกติ 10 117" xfId="2395"/>
    <cellStyle name="ปกติ 10 118" xfId="2396"/>
    <cellStyle name="ปกติ 10 119" xfId="2397"/>
    <cellStyle name="ปกติ 10 12" xfId="2398"/>
    <cellStyle name="ปกติ 10 120" xfId="2399"/>
    <cellStyle name="ปกติ 10 121" xfId="2400"/>
    <cellStyle name="ปกติ 10 122" xfId="2401"/>
    <cellStyle name="ปกติ 10 123" xfId="2402"/>
    <cellStyle name="ปกติ 10 124" xfId="2403"/>
    <cellStyle name="ปกติ 10 125" xfId="2404"/>
    <cellStyle name="ปกติ 10 126" xfId="2405"/>
    <cellStyle name="ปกติ 10 127" xfId="2406"/>
    <cellStyle name="ปกติ 10 128" xfId="2407"/>
    <cellStyle name="ปกติ 10 129" xfId="2408"/>
    <cellStyle name="ปกติ 10 13" xfId="2409"/>
    <cellStyle name="ปกติ 10 130" xfId="2410"/>
    <cellStyle name="ปกติ 10 131" xfId="2411"/>
    <cellStyle name="ปกติ 10 132" xfId="2412"/>
    <cellStyle name="ปกติ 10 133" xfId="2413"/>
    <cellStyle name="ปกติ 10 134" xfId="2414"/>
    <cellStyle name="ปกติ 10 135" xfId="2415"/>
    <cellStyle name="ปกติ 10 136" xfId="2416"/>
    <cellStyle name="ปกติ 10 137" xfId="2417"/>
    <cellStyle name="ปกติ 10 138" xfId="2418"/>
    <cellStyle name="ปกติ 10 139" xfId="2419"/>
    <cellStyle name="ปกติ 10 14" xfId="2420"/>
    <cellStyle name="ปกติ 10 140" xfId="2421"/>
    <cellStyle name="ปกติ 10 141" xfId="2422"/>
    <cellStyle name="ปกติ 10 142" xfId="2423"/>
    <cellStyle name="ปกติ 10 143" xfId="2424"/>
    <cellStyle name="ปกติ 10 144" xfId="2425"/>
    <cellStyle name="ปกติ 10 145" xfId="2426"/>
    <cellStyle name="ปกติ 10 146" xfId="2427"/>
    <cellStyle name="ปกติ 10 147" xfId="2428"/>
    <cellStyle name="ปกติ 10 148" xfId="2429"/>
    <cellStyle name="ปกติ 10 149" xfId="2430"/>
    <cellStyle name="ปกติ 10 15" xfId="2431"/>
    <cellStyle name="ปกติ 10 150" xfId="2432"/>
    <cellStyle name="ปกติ 10 151" xfId="2433"/>
    <cellStyle name="ปกติ 10 152" xfId="2434"/>
    <cellStyle name="ปกติ 10 153" xfId="2435"/>
    <cellStyle name="ปกติ 10 154" xfId="2436"/>
    <cellStyle name="ปกติ 10 155" xfId="2437"/>
    <cellStyle name="ปกติ 10 156" xfId="2438"/>
    <cellStyle name="ปกติ 10 157" xfId="2439"/>
    <cellStyle name="ปกติ 10 158" xfId="2440"/>
    <cellStyle name="ปกติ 10 159" xfId="2441"/>
    <cellStyle name="ปกติ 10 16" xfId="2442"/>
    <cellStyle name="ปกติ 10 160" xfId="2443"/>
    <cellStyle name="ปกติ 10 161" xfId="2444"/>
    <cellStyle name="ปกติ 10 162" xfId="2445"/>
    <cellStyle name="ปกติ 10 163" xfId="2446"/>
    <cellStyle name="ปกติ 10 164" xfId="2447"/>
    <cellStyle name="ปกติ 10 165" xfId="2448"/>
    <cellStyle name="ปกติ 10 166" xfId="2449"/>
    <cellStyle name="ปกติ 10 167" xfId="2450"/>
    <cellStyle name="ปกติ 10 168" xfId="2451"/>
    <cellStyle name="ปกติ 10 169" xfId="2452"/>
    <cellStyle name="ปกติ 10 17" xfId="2453"/>
    <cellStyle name="ปกติ 10 170" xfId="2454"/>
    <cellStyle name="ปกติ 10 171" xfId="2455"/>
    <cellStyle name="ปกติ 10 172" xfId="2456"/>
    <cellStyle name="ปกติ 10 173" xfId="2457"/>
    <cellStyle name="ปกติ 10 174" xfId="2458"/>
    <cellStyle name="ปกติ 10 175" xfId="2459"/>
    <cellStyle name="ปกติ 10 176" xfId="2460"/>
    <cellStyle name="ปกติ 10 177" xfId="2461"/>
    <cellStyle name="ปกติ 10 178" xfId="2462"/>
    <cellStyle name="ปกติ 10 179" xfId="2463"/>
    <cellStyle name="ปกติ 10 18" xfId="2464"/>
    <cellStyle name="ปกติ 10 180" xfId="2465"/>
    <cellStyle name="ปกติ 10 181" xfId="2466"/>
    <cellStyle name="ปกติ 10 182" xfId="2467"/>
    <cellStyle name="ปกติ 10 183" xfId="2468"/>
    <cellStyle name="ปกติ 10 184" xfId="2469"/>
    <cellStyle name="ปกติ 10 185" xfId="2470"/>
    <cellStyle name="ปกติ 10 186" xfId="2471"/>
    <cellStyle name="ปกติ 10 187" xfId="2472"/>
    <cellStyle name="ปกติ 10 188" xfId="2473"/>
    <cellStyle name="ปกติ 10 189" xfId="2474"/>
    <cellStyle name="ปกติ 10 19" xfId="2475"/>
    <cellStyle name="ปกติ 10 190" xfId="2476"/>
    <cellStyle name="ปกติ 10 191" xfId="2477"/>
    <cellStyle name="ปกติ 10 192" xfId="2478"/>
    <cellStyle name="ปกติ 10 193" xfId="2479"/>
    <cellStyle name="ปกติ 10 194" xfId="2480"/>
    <cellStyle name="ปกติ 10 195" xfId="2481"/>
    <cellStyle name="ปกติ 10 196" xfId="2482"/>
    <cellStyle name="ปกติ 10 197" xfId="2483"/>
    <cellStyle name="ปกติ 10 198" xfId="2484"/>
    <cellStyle name="ปกติ 10 199" xfId="2485"/>
    <cellStyle name="ปกติ 10 2" xfId="2486"/>
    <cellStyle name="ปกติ 10 20" xfId="2487"/>
    <cellStyle name="ปกติ 10 200" xfId="2488"/>
    <cellStyle name="ปกติ 10 201" xfId="2489"/>
    <cellStyle name="ปกติ 10 202" xfId="2490"/>
    <cellStyle name="ปกติ 10 203" xfId="2491"/>
    <cellStyle name="ปกติ 10 204" xfId="2492"/>
    <cellStyle name="ปกติ 10 205" xfId="2493"/>
    <cellStyle name="ปกติ 10 206" xfId="2494"/>
    <cellStyle name="ปกติ 10 207" xfId="2495"/>
    <cellStyle name="ปกติ 10 208" xfId="2496"/>
    <cellStyle name="ปกติ 10 209" xfId="2497"/>
    <cellStyle name="ปกติ 10 21" xfId="2498"/>
    <cellStyle name="ปกติ 10 210" xfId="2499"/>
    <cellStyle name="ปกติ 10 211" xfId="2500"/>
    <cellStyle name="ปกติ 10 212" xfId="2501"/>
    <cellStyle name="ปกติ 10 213" xfId="2502"/>
    <cellStyle name="ปกติ 10 214" xfId="2503"/>
    <cellStyle name="ปกติ 10 215" xfId="2504"/>
    <cellStyle name="ปกติ 10 216" xfId="2505"/>
    <cellStyle name="ปกติ 10 217" xfId="2506"/>
    <cellStyle name="ปกติ 10 218" xfId="2507"/>
    <cellStyle name="ปกติ 10 219" xfId="2508"/>
    <cellStyle name="ปกติ 10 22" xfId="2509"/>
    <cellStyle name="ปกติ 10 220" xfId="2510"/>
    <cellStyle name="ปกติ 10 221" xfId="2511"/>
    <cellStyle name="ปกติ 10 222" xfId="2512"/>
    <cellStyle name="ปกติ 10 223" xfId="2513"/>
    <cellStyle name="ปกติ 10 224" xfId="2514"/>
    <cellStyle name="ปกติ 10 225" xfId="2515"/>
    <cellStyle name="ปกติ 10 226" xfId="2516"/>
    <cellStyle name="ปกติ 10 227" xfId="2517"/>
    <cellStyle name="ปกติ 10 228" xfId="2518"/>
    <cellStyle name="ปกติ 10 229" xfId="2519"/>
    <cellStyle name="ปกติ 10 23" xfId="2520"/>
    <cellStyle name="ปกติ 10 230" xfId="2521"/>
    <cellStyle name="ปกติ 10 231" xfId="2522"/>
    <cellStyle name="ปกติ 10 232" xfId="2523"/>
    <cellStyle name="ปกติ 10 233" xfId="2524"/>
    <cellStyle name="ปกติ 10 234" xfId="2525"/>
    <cellStyle name="ปกติ 10 235" xfId="2526"/>
    <cellStyle name="ปกติ 10 236" xfId="2527"/>
    <cellStyle name="ปกติ 10 237" xfId="2528"/>
    <cellStyle name="ปกติ 10 238" xfId="2529"/>
    <cellStyle name="ปกติ 10 239" xfId="2530"/>
    <cellStyle name="ปกติ 10 24" xfId="2531"/>
    <cellStyle name="ปกติ 10 240" xfId="2532"/>
    <cellStyle name="ปกติ 10 241" xfId="2533"/>
    <cellStyle name="ปกติ 10 242" xfId="2534"/>
    <cellStyle name="ปกติ 10 243" xfId="2535"/>
    <cellStyle name="ปกติ 10 244" xfId="2536"/>
    <cellStyle name="ปกติ 10 245" xfId="2537"/>
    <cellStyle name="ปกติ 10 246" xfId="2538"/>
    <cellStyle name="ปกติ 10 247" xfId="2539"/>
    <cellStyle name="ปกติ 10 248" xfId="2540"/>
    <cellStyle name="ปกติ 10 249" xfId="2541"/>
    <cellStyle name="ปกติ 10 25" xfId="2542"/>
    <cellStyle name="ปกติ 10 250" xfId="2543"/>
    <cellStyle name="ปกติ 10 251" xfId="2544"/>
    <cellStyle name="ปกติ 10 26" xfId="2545"/>
    <cellStyle name="ปกติ 10 27" xfId="2546"/>
    <cellStyle name="ปกติ 10 28" xfId="2547"/>
    <cellStyle name="ปกติ 10 29" xfId="2548"/>
    <cellStyle name="ปกติ 10 3" xfId="2549"/>
    <cellStyle name="ปกติ 10 30" xfId="2550"/>
    <cellStyle name="ปกติ 10 31" xfId="2551"/>
    <cellStyle name="ปกติ 10 32" xfId="2552"/>
    <cellStyle name="ปกติ 10 33" xfId="2553"/>
    <cellStyle name="ปกติ 10 34" xfId="2554"/>
    <cellStyle name="ปกติ 10 35" xfId="2555"/>
    <cellStyle name="ปกติ 10 36" xfId="2556"/>
    <cellStyle name="ปกติ 10 37" xfId="2557"/>
    <cellStyle name="ปกติ 10 38" xfId="2558"/>
    <cellStyle name="ปกติ 10 39" xfId="2559"/>
    <cellStyle name="ปกติ 10 4" xfId="2560"/>
    <cellStyle name="ปกติ 10 40" xfId="2561"/>
    <cellStyle name="ปกติ 10 41" xfId="2562"/>
    <cellStyle name="ปกติ 10 42" xfId="2563"/>
    <cellStyle name="ปกติ 10 43" xfId="2564"/>
    <cellStyle name="ปกติ 10 44" xfId="2565"/>
    <cellStyle name="ปกติ 10 45" xfId="2566"/>
    <cellStyle name="ปกติ 10 46" xfId="2567"/>
    <cellStyle name="ปกติ 10 47" xfId="2568"/>
    <cellStyle name="ปกติ 10 48" xfId="2569"/>
    <cellStyle name="ปกติ 10 49" xfId="2570"/>
    <cellStyle name="ปกติ 10 5" xfId="2571"/>
    <cellStyle name="ปกติ 10 50" xfId="2572"/>
    <cellStyle name="ปกติ 10 51" xfId="2573"/>
    <cellStyle name="ปกติ 10 52" xfId="2574"/>
    <cellStyle name="ปกติ 10 53" xfId="2575"/>
    <cellStyle name="ปกติ 10 54" xfId="2576"/>
    <cellStyle name="ปกติ 10 55" xfId="2577"/>
    <cellStyle name="ปกติ 10 56" xfId="2578"/>
    <cellStyle name="ปกติ 10 57" xfId="2579"/>
    <cellStyle name="ปกติ 10 58" xfId="2580"/>
    <cellStyle name="ปกติ 10 59" xfId="2581"/>
    <cellStyle name="ปกติ 10 6" xfId="2582"/>
    <cellStyle name="ปกติ 10 60" xfId="2583"/>
    <cellStyle name="ปกติ 10 61" xfId="2584"/>
    <cellStyle name="ปกติ 10 62" xfId="2585"/>
    <cellStyle name="ปกติ 10 63" xfId="2586"/>
    <cellStyle name="ปกติ 10 64" xfId="2587"/>
    <cellStyle name="ปกติ 10 65" xfId="2588"/>
    <cellStyle name="ปกติ 10 66" xfId="2589"/>
    <cellStyle name="ปกติ 10 67" xfId="2590"/>
    <cellStyle name="ปกติ 10 68" xfId="2591"/>
    <cellStyle name="ปกติ 10 69" xfId="2592"/>
    <cellStyle name="ปกติ 10 7" xfId="2593"/>
    <cellStyle name="ปกติ 10 70" xfId="2594"/>
    <cellStyle name="ปกติ 10 71" xfId="2595"/>
    <cellStyle name="ปกติ 10 72" xfId="2596"/>
    <cellStyle name="ปกติ 10 73" xfId="2597"/>
    <cellStyle name="ปกติ 10 74" xfId="2598"/>
    <cellStyle name="ปกติ 10 75" xfId="2599"/>
    <cellStyle name="ปกติ 10 76" xfId="2600"/>
    <cellStyle name="ปกติ 10 77" xfId="2601"/>
    <cellStyle name="ปกติ 10 78" xfId="2602"/>
    <cellStyle name="ปกติ 10 79" xfId="2603"/>
    <cellStyle name="ปกติ 10 8" xfId="2604"/>
    <cellStyle name="ปกติ 10 80" xfId="2605"/>
    <cellStyle name="ปกติ 10 81" xfId="2606"/>
    <cellStyle name="ปกติ 10 82" xfId="2607"/>
    <cellStyle name="ปกติ 10 83" xfId="2608"/>
    <cellStyle name="ปกติ 10 84" xfId="2609"/>
    <cellStyle name="ปกติ 10 85" xfId="2610"/>
    <cellStyle name="ปกติ 10 86" xfId="2611"/>
    <cellStyle name="ปกติ 10 87" xfId="2612"/>
    <cellStyle name="ปกติ 10 88" xfId="2613"/>
    <cellStyle name="ปกติ 10 89" xfId="2614"/>
    <cellStyle name="ปกติ 10 9" xfId="2615"/>
    <cellStyle name="ปกติ 10 90" xfId="2616"/>
    <cellStyle name="ปกติ 10 91" xfId="2617"/>
    <cellStyle name="ปกติ 10 92" xfId="2618"/>
    <cellStyle name="ปกติ 10 93" xfId="2619"/>
    <cellStyle name="ปกติ 10 94" xfId="2620"/>
    <cellStyle name="ปกติ 10 95" xfId="2621"/>
    <cellStyle name="ปกติ 10 96" xfId="2622"/>
    <cellStyle name="ปกติ 10 97" xfId="2623"/>
    <cellStyle name="ปกติ 10 98" xfId="2624"/>
    <cellStyle name="ปกติ 10 99" xfId="2625"/>
    <cellStyle name="ปกติ 102" xfId="2626"/>
    <cellStyle name="ปกติ 102 2" xfId="2627"/>
    <cellStyle name="ปกติ 12" xfId="2628"/>
    <cellStyle name="ปกติ 12 2" xfId="2629"/>
    <cellStyle name="ปกติ 12 3" xfId="2630"/>
    <cellStyle name="ปกติ 148" xfId="2631"/>
    <cellStyle name="ปกติ 148 2" xfId="2632"/>
    <cellStyle name="ปกติ 148 2 2" xfId="2633"/>
    <cellStyle name="ปกติ 149" xfId="2634"/>
    <cellStyle name="ปกติ 149 2" xfId="2635"/>
    <cellStyle name="ปกติ 149 2 2" xfId="2636"/>
    <cellStyle name="ปกติ 150" xfId="2637"/>
    <cellStyle name="ปกติ 150 2" xfId="2638"/>
    <cellStyle name="ปกติ 150 2 2" xfId="2639"/>
    <cellStyle name="ปกติ 151" xfId="2640"/>
    <cellStyle name="ปกติ 151 2" xfId="2641"/>
    <cellStyle name="ปกติ 151 2 2" xfId="2642"/>
    <cellStyle name="ปกติ 152" xfId="2643"/>
    <cellStyle name="ปกติ 152 2" xfId="2644"/>
    <cellStyle name="ปกติ 152 2 2" xfId="2645"/>
    <cellStyle name="ปกติ 153" xfId="2646"/>
    <cellStyle name="ปกติ 153 2" xfId="2647"/>
    <cellStyle name="ปกติ 153 2 2" xfId="2648"/>
    <cellStyle name="ปกติ 154" xfId="2649"/>
    <cellStyle name="ปกติ 154 2" xfId="2650"/>
    <cellStyle name="ปกติ 154 2 2" xfId="2651"/>
    <cellStyle name="ปกติ 155" xfId="2652"/>
    <cellStyle name="ปกติ 155 2" xfId="2653"/>
    <cellStyle name="ปกติ 155 2 2" xfId="2654"/>
    <cellStyle name="ปกติ 156" xfId="2655"/>
    <cellStyle name="ปกติ 156 2" xfId="2656"/>
    <cellStyle name="ปกติ 156 2 2" xfId="2657"/>
    <cellStyle name="ปกติ 157" xfId="2658"/>
    <cellStyle name="ปกติ 157 2" xfId="2659"/>
    <cellStyle name="ปกติ 157 2 2" xfId="2660"/>
    <cellStyle name="ปกติ 158" xfId="2661"/>
    <cellStyle name="ปกติ 158 2" xfId="2662"/>
    <cellStyle name="ปกติ 158 2 2" xfId="2663"/>
    <cellStyle name="ปกติ 159" xfId="2664"/>
    <cellStyle name="ปกติ 159 2" xfId="2665"/>
    <cellStyle name="ปกติ 159 2 2" xfId="2666"/>
    <cellStyle name="ปกติ 160" xfId="2667"/>
    <cellStyle name="ปกติ 160 2" xfId="2668"/>
    <cellStyle name="ปกติ 160 2 2" xfId="2669"/>
    <cellStyle name="ปกติ 161" xfId="2670"/>
    <cellStyle name="ปกติ 161 2" xfId="2671"/>
    <cellStyle name="ปกติ 161 2 2" xfId="2672"/>
    <cellStyle name="ปกติ 162" xfId="2673"/>
    <cellStyle name="ปกติ 162 2" xfId="2674"/>
    <cellStyle name="ปกติ 162 2 2" xfId="2675"/>
    <cellStyle name="ปกติ 163" xfId="2676"/>
    <cellStyle name="ปกติ 163 2" xfId="2677"/>
    <cellStyle name="ปกติ 163 2 2" xfId="2678"/>
    <cellStyle name="ปกติ 164" xfId="2679"/>
    <cellStyle name="ปกติ 164 2" xfId="2680"/>
    <cellStyle name="ปกติ 164 2 2" xfId="2681"/>
    <cellStyle name="ปกติ 165" xfId="2682"/>
    <cellStyle name="ปกติ 165 2" xfId="2683"/>
    <cellStyle name="ปกติ 165 2 2" xfId="2684"/>
    <cellStyle name="ปกติ 166" xfId="2685"/>
    <cellStyle name="ปกติ 166 2" xfId="2686"/>
    <cellStyle name="ปกติ 166 2 2" xfId="2687"/>
    <cellStyle name="ปกติ 2" xfId="2688"/>
    <cellStyle name="ปกติ 2 10" xfId="2689"/>
    <cellStyle name="ปกติ 2 10 2" xfId="2690"/>
    <cellStyle name="ปกติ 2 10 3" xfId="2691"/>
    <cellStyle name="ปกติ 2 100" xfId="2692"/>
    <cellStyle name="ปกติ 2 100 2" xfId="2693"/>
    <cellStyle name="ปกติ 2 100 3" xfId="2694"/>
    <cellStyle name="ปกติ 2 101" xfId="2695"/>
    <cellStyle name="ปกติ 2 101 2" xfId="2696"/>
    <cellStyle name="ปกติ 2 101 3" xfId="2697"/>
    <cellStyle name="ปกติ 2 102" xfId="2698"/>
    <cellStyle name="ปกติ 2 102 2" xfId="2699"/>
    <cellStyle name="ปกติ 2 102 3" xfId="2700"/>
    <cellStyle name="ปกติ 2 103" xfId="2701"/>
    <cellStyle name="ปกติ 2 103 2" xfId="2702"/>
    <cellStyle name="ปกติ 2 103 3" xfId="2703"/>
    <cellStyle name="ปกติ 2 104" xfId="2704"/>
    <cellStyle name="ปกติ 2 104 2" xfId="2705"/>
    <cellStyle name="ปกติ 2 104 3" xfId="2706"/>
    <cellStyle name="ปกติ 2 105" xfId="2707"/>
    <cellStyle name="ปกติ 2 105 2" xfId="2708"/>
    <cellStyle name="ปกติ 2 105 3" xfId="2709"/>
    <cellStyle name="ปกติ 2 106" xfId="2710"/>
    <cellStyle name="ปกติ 2 106 2" xfId="2711"/>
    <cellStyle name="ปกติ 2 106 3" xfId="2712"/>
    <cellStyle name="ปกติ 2 107" xfId="2713"/>
    <cellStyle name="ปกติ 2 107 2" xfId="2714"/>
    <cellStyle name="ปกติ 2 107 3" xfId="2715"/>
    <cellStyle name="ปกติ 2 108" xfId="2716"/>
    <cellStyle name="ปกติ 2 108 2" xfId="2717"/>
    <cellStyle name="ปกติ 2 108 3" xfId="2718"/>
    <cellStyle name="ปกติ 2 109" xfId="2719"/>
    <cellStyle name="ปกติ 2 109 2" xfId="2720"/>
    <cellStyle name="ปกติ 2 109 3" xfId="2721"/>
    <cellStyle name="ปกติ 2 11" xfId="2722"/>
    <cellStyle name="ปกติ 2 11 2" xfId="2723"/>
    <cellStyle name="ปกติ 2 11 3" xfId="2724"/>
    <cellStyle name="ปกติ 2 110" xfId="2725"/>
    <cellStyle name="ปกติ 2 110 2" xfId="2726"/>
    <cellStyle name="ปกติ 2 110 3" xfId="2727"/>
    <cellStyle name="ปกติ 2 111" xfId="2728"/>
    <cellStyle name="ปกติ 2 111 2" xfId="2729"/>
    <cellStyle name="ปกติ 2 111 3" xfId="2730"/>
    <cellStyle name="ปกติ 2 112" xfId="2731"/>
    <cellStyle name="ปกติ 2 112 2" xfId="2732"/>
    <cellStyle name="ปกติ 2 112 3" xfId="2733"/>
    <cellStyle name="ปกติ 2 113" xfId="2734"/>
    <cellStyle name="ปกติ 2 113 2" xfId="2735"/>
    <cellStyle name="ปกติ 2 113 3" xfId="2736"/>
    <cellStyle name="ปกติ 2 114" xfId="2737"/>
    <cellStyle name="ปกติ 2 114 2" xfId="2738"/>
    <cellStyle name="ปกติ 2 114 3" xfId="2739"/>
    <cellStyle name="ปกติ 2 115" xfId="2740"/>
    <cellStyle name="ปกติ 2 115 2" xfId="2741"/>
    <cellStyle name="ปกติ 2 115 3" xfId="2742"/>
    <cellStyle name="ปกติ 2 116" xfId="2743"/>
    <cellStyle name="ปกติ 2 116 2" xfId="2744"/>
    <cellStyle name="ปกติ 2 116 3" xfId="2745"/>
    <cellStyle name="ปกติ 2 117" xfId="2746"/>
    <cellStyle name="ปกติ 2 117 2" xfId="2747"/>
    <cellStyle name="ปกติ 2 117 3" xfId="2748"/>
    <cellStyle name="ปกติ 2 118" xfId="2749"/>
    <cellStyle name="ปกติ 2 118 2" xfId="2750"/>
    <cellStyle name="ปกติ 2 118 3" xfId="2751"/>
    <cellStyle name="ปกติ 2 119" xfId="2752"/>
    <cellStyle name="ปกติ 2 119 2" xfId="2753"/>
    <cellStyle name="ปกติ 2 119 3" xfId="2754"/>
    <cellStyle name="ปกติ 2 12" xfId="2755"/>
    <cellStyle name="ปกติ 2 12 2" xfId="2756"/>
    <cellStyle name="ปกติ 2 12 3" xfId="2757"/>
    <cellStyle name="ปกติ 2 120" xfId="2758"/>
    <cellStyle name="ปกติ 2 120 2" xfId="2759"/>
    <cellStyle name="ปกติ 2 120 3" xfId="2760"/>
    <cellStyle name="ปกติ 2 121" xfId="2761"/>
    <cellStyle name="ปกติ 2 121 2" xfId="2762"/>
    <cellStyle name="ปกติ 2 121 3" xfId="2763"/>
    <cellStyle name="ปกติ 2 122" xfId="2764"/>
    <cellStyle name="ปกติ 2 122 2" xfId="2765"/>
    <cellStyle name="ปกติ 2 122 3" xfId="2766"/>
    <cellStyle name="ปกติ 2 123" xfId="2767"/>
    <cellStyle name="ปกติ 2 123 2" xfId="2768"/>
    <cellStyle name="ปกติ 2 123 3" xfId="2769"/>
    <cellStyle name="ปกติ 2 124" xfId="2770"/>
    <cellStyle name="ปกติ 2 124 2" xfId="2771"/>
    <cellStyle name="ปกติ 2 124 3" xfId="2772"/>
    <cellStyle name="ปกติ 2 125" xfId="2773"/>
    <cellStyle name="ปกติ 2 125 2" xfId="2774"/>
    <cellStyle name="ปกติ 2 125 3" xfId="2775"/>
    <cellStyle name="ปกติ 2 126" xfId="2776"/>
    <cellStyle name="ปกติ 2 126 2" xfId="2777"/>
    <cellStyle name="ปกติ 2 126 3" xfId="2778"/>
    <cellStyle name="ปกติ 2 127" xfId="2779"/>
    <cellStyle name="ปกติ 2 127 2" xfId="2780"/>
    <cellStyle name="ปกติ 2 127 3" xfId="2781"/>
    <cellStyle name="ปกติ 2 128" xfId="2782"/>
    <cellStyle name="ปกติ 2 128 2" xfId="2783"/>
    <cellStyle name="ปกติ 2 128 3" xfId="2784"/>
    <cellStyle name="ปกติ 2 129" xfId="2785"/>
    <cellStyle name="ปกติ 2 129 2" xfId="2786"/>
    <cellStyle name="ปกติ 2 129 3" xfId="2787"/>
    <cellStyle name="ปกติ 2 13" xfId="2788"/>
    <cellStyle name="ปกติ 2 13 2" xfId="2789"/>
    <cellStyle name="ปกติ 2 13 3" xfId="2790"/>
    <cellStyle name="ปกติ 2 130" xfId="2791"/>
    <cellStyle name="ปกติ 2 130 2" xfId="2792"/>
    <cellStyle name="ปกติ 2 130 3" xfId="2793"/>
    <cellStyle name="ปกติ 2 131" xfId="2794"/>
    <cellStyle name="ปกติ 2 131 2" xfId="2795"/>
    <cellStyle name="ปกติ 2 131 3" xfId="2796"/>
    <cellStyle name="ปกติ 2 132" xfId="2797"/>
    <cellStyle name="ปกติ 2 132 2" xfId="2798"/>
    <cellStyle name="ปกติ 2 132 3" xfId="2799"/>
    <cellStyle name="ปกติ 2 133" xfId="2800"/>
    <cellStyle name="ปกติ 2 133 2" xfId="2801"/>
    <cellStyle name="ปกติ 2 133 3" xfId="2802"/>
    <cellStyle name="ปกติ 2 134" xfId="2803"/>
    <cellStyle name="ปกติ 2 134 2" xfId="2804"/>
    <cellStyle name="ปกติ 2 134 3" xfId="2805"/>
    <cellStyle name="ปกติ 2 135" xfId="2806"/>
    <cellStyle name="ปกติ 2 135 2" xfId="2807"/>
    <cellStyle name="ปกติ 2 135 3" xfId="2808"/>
    <cellStyle name="ปกติ 2 136" xfId="2809"/>
    <cellStyle name="ปกติ 2 136 2" xfId="2810"/>
    <cellStyle name="ปกติ 2 136 3" xfId="2811"/>
    <cellStyle name="ปกติ 2 137" xfId="2812"/>
    <cellStyle name="ปกติ 2 137 2" xfId="2813"/>
    <cellStyle name="ปกติ 2 137 3" xfId="2814"/>
    <cellStyle name="ปกติ 2 138" xfId="2815"/>
    <cellStyle name="ปกติ 2 138 2" xfId="2816"/>
    <cellStyle name="ปกติ 2 138 3" xfId="2817"/>
    <cellStyle name="ปกติ 2 139" xfId="2818"/>
    <cellStyle name="ปกติ 2 139 2" xfId="2819"/>
    <cellStyle name="ปกติ 2 139 3" xfId="2820"/>
    <cellStyle name="ปกติ 2 14" xfId="2821"/>
    <cellStyle name="ปกติ 2 14 2" xfId="2822"/>
    <cellStyle name="ปกติ 2 14 3" xfId="2823"/>
    <cellStyle name="ปกติ 2 140" xfId="2824"/>
    <cellStyle name="ปกติ 2 140 2" xfId="2825"/>
    <cellStyle name="ปกติ 2 140 3" xfId="2826"/>
    <cellStyle name="ปกติ 2 141" xfId="2827"/>
    <cellStyle name="ปกติ 2 141 2" xfId="2828"/>
    <cellStyle name="ปกติ 2 141 3" xfId="2829"/>
    <cellStyle name="ปกติ 2 142" xfId="2830"/>
    <cellStyle name="ปกติ 2 142 2" xfId="2831"/>
    <cellStyle name="ปกติ 2 142 3" xfId="2832"/>
    <cellStyle name="ปกติ 2 143" xfId="2833"/>
    <cellStyle name="ปกติ 2 143 2" xfId="2834"/>
    <cellStyle name="ปกติ 2 143 3" xfId="2835"/>
    <cellStyle name="ปกติ 2 144" xfId="2836"/>
    <cellStyle name="ปกติ 2 144 2" xfId="2837"/>
    <cellStyle name="ปกติ 2 144 3" xfId="2838"/>
    <cellStyle name="ปกติ 2 145" xfId="2839"/>
    <cellStyle name="ปกติ 2 145 2" xfId="2840"/>
    <cellStyle name="ปกติ 2 145 3" xfId="2841"/>
    <cellStyle name="ปกติ 2 146" xfId="2842"/>
    <cellStyle name="ปกติ 2 146 2" xfId="2843"/>
    <cellStyle name="ปกติ 2 146 3" xfId="2844"/>
    <cellStyle name="ปกติ 2 147" xfId="2845"/>
    <cellStyle name="ปกติ 2 147 2" xfId="2846"/>
    <cellStyle name="ปกติ 2 147 3" xfId="2847"/>
    <cellStyle name="ปกติ 2 148" xfId="2848"/>
    <cellStyle name="ปกติ 2 148 2" xfId="2849"/>
    <cellStyle name="ปกติ 2 148 3" xfId="2850"/>
    <cellStyle name="ปกติ 2 149" xfId="2851"/>
    <cellStyle name="ปกติ 2 149 2" xfId="2852"/>
    <cellStyle name="ปกติ 2 149 3" xfId="2853"/>
    <cellStyle name="ปกติ 2 15" xfId="2854"/>
    <cellStyle name="ปกติ 2 15 2" xfId="2855"/>
    <cellStyle name="ปกติ 2 15 3" xfId="2856"/>
    <cellStyle name="ปกติ 2 150" xfId="2857"/>
    <cellStyle name="ปกติ 2 150 2" xfId="2858"/>
    <cellStyle name="ปกติ 2 150 3" xfId="2859"/>
    <cellStyle name="ปกติ 2 151" xfId="2860"/>
    <cellStyle name="ปกติ 2 151 2" xfId="2861"/>
    <cellStyle name="ปกติ 2 151 3" xfId="2862"/>
    <cellStyle name="ปกติ 2 152" xfId="2863"/>
    <cellStyle name="ปกติ 2 152 2" xfId="2864"/>
    <cellStyle name="ปกติ 2 152 3" xfId="2865"/>
    <cellStyle name="ปกติ 2 153" xfId="2866"/>
    <cellStyle name="ปกติ 2 153 2" xfId="2867"/>
    <cellStyle name="ปกติ 2 153 3" xfId="2868"/>
    <cellStyle name="ปกติ 2 154" xfId="2869"/>
    <cellStyle name="ปกติ 2 154 2" xfId="2870"/>
    <cellStyle name="ปกติ 2 154 3" xfId="2871"/>
    <cellStyle name="ปกติ 2 155" xfId="2872"/>
    <cellStyle name="ปกติ 2 155 2" xfId="2873"/>
    <cellStyle name="ปกติ 2 155 3" xfId="2874"/>
    <cellStyle name="ปกติ 2 156" xfId="2875"/>
    <cellStyle name="ปกติ 2 156 2" xfId="2876"/>
    <cellStyle name="ปกติ 2 156 3" xfId="2877"/>
    <cellStyle name="ปกติ 2 157" xfId="2878"/>
    <cellStyle name="ปกติ 2 157 2" xfId="2879"/>
    <cellStyle name="ปกติ 2 157 3" xfId="2880"/>
    <cellStyle name="ปกติ 2 158" xfId="2881"/>
    <cellStyle name="ปกติ 2 158 2" xfId="2882"/>
    <cellStyle name="ปกติ 2 158 3" xfId="2883"/>
    <cellStyle name="ปกติ 2 159" xfId="2884"/>
    <cellStyle name="ปกติ 2 159 2" xfId="2885"/>
    <cellStyle name="ปกติ 2 159 3" xfId="2886"/>
    <cellStyle name="ปกติ 2 16" xfId="2887"/>
    <cellStyle name="ปกติ 2 16 2" xfId="2888"/>
    <cellStyle name="ปกติ 2 16 3" xfId="2889"/>
    <cellStyle name="ปกติ 2 160" xfId="2890"/>
    <cellStyle name="ปกติ 2 160 2" xfId="2891"/>
    <cellStyle name="ปกติ 2 160 3" xfId="2892"/>
    <cellStyle name="ปกติ 2 161" xfId="2893"/>
    <cellStyle name="ปกติ 2 161 2" xfId="2894"/>
    <cellStyle name="ปกติ 2 161 3" xfId="2895"/>
    <cellStyle name="ปกติ 2 162" xfId="2896"/>
    <cellStyle name="ปกติ 2 162 2" xfId="2897"/>
    <cellStyle name="ปกติ 2 162 3" xfId="2898"/>
    <cellStyle name="ปกติ 2 163" xfId="2899"/>
    <cellStyle name="ปกติ 2 163 2" xfId="2900"/>
    <cellStyle name="ปกติ 2 163 3" xfId="2901"/>
    <cellStyle name="ปกติ 2 164" xfId="2902"/>
    <cellStyle name="ปกติ 2 164 2" xfId="2903"/>
    <cellStyle name="ปกติ 2 164 3" xfId="2904"/>
    <cellStyle name="ปกติ 2 165" xfId="2905"/>
    <cellStyle name="ปกติ 2 165 2" xfId="2906"/>
    <cellStyle name="ปกติ 2 165 3" xfId="2907"/>
    <cellStyle name="ปกติ 2 166" xfId="2908"/>
    <cellStyle name="ปกติ 2 166 2" xfId="2909"/>
    <cellStyle name="ปกติ 2 166 3" xfId="2910"/>
    <cellStyle name="ปกติ 2 167" xfId="2911"/>
    <cellStyle name="ปกติ 2 167 2" xfId="2912"/>
    <cellStyle name="ปกติ 2 167 3" xfId="2913"/>
    <cellStyle name="ปกติ 2 168" xfId="2914"/>
    <cellStyle name="ปกติ 2 168 2" xfId="2915"/>
    <cellStyle name="ปกติ 2 168 3" xfId="2916"/>
    <cellStyle name="ปกติ 2 169" xfId="2917"/>
    <cellStyle name="ปกติ 2 17" xfId="2918"/>
    <cellStyle name="ปกติ 2 17 2" xfId="2919"/>
    <cellStyle name="ปกติ 2 17 3" xfId="2920"/>
    <cellStyle name="ปกติ 2 170" xfId="2921"/>
    <cellStyle name="ปกติ 2 171" xfId="2922"/>
    <cellStyle name="ปกติ 2 172" xfId="2923"/>
    <cellStyle name="ปกติ 2 173" xfId="2924"/>
    <cellStyle name="ปกติ 2 174" xfId="2925"/>
    <cellStyle name="ปกติ 2 175" xfId="2926"/>
    <cellStyle name="ปกติ 2 176" xfId="2927"/>
    <cellStyle name="ปกติ 2 177" xfId="2928"/>
    <cellStyle name="ปกติ 2 178" xfId="2929"/>
    <cellStyle name="ปกติ 2 179" xfId="2930"/>
    <cellStyle name="ปกติ 2 18" xfId="2931"/>
    <cellStyle name="ปกติ 2 18 2" xfId="2932"/>
    <cellStyle name="ปกติ 2 18 3" xfId="2933"/>
    <cellStyle name="ปกติ 2 180" xfId="2934"/>
    <cellStyle name="ปกติ 2 181" xfId="2935"/>
    <cellStyle name="ปกติ 2 182" xfId="2936"/>
    <cellStyle name="ปกติ 2 183" xfId="2937"/>
    <cellStyle name="ปกติ 2 184" xfId="2938"/>
    <cellStyle name="ปกติ 2 185" xfId="2939"/>
    <cellStyle name="ปกติ 2 186" xfId="2940"/>
    <cellStyle name="ปกติ 2 187" xfId="2941"/>
    <cellStyle name="ปกติ 2 188" xfId="2942"/>
    <cellStyle name="ปกติ 2 189" xfId="2943"/>
    <cellStyle name="ปกติ 2 19" xfId="2944"/>
    <cellStyle name="ปกติ 2 19 2" xfId="2945"/>
    <cellStyle name="ปกติ 2 19 3" xfId="2946"/>
    <cellStyle name="ปกติ 2 190" xfId="2947"/>
    <cellStyle name="ปกติ 2 191" xfId="2948"/>
    <cellStyle name="ปกติ 2 192" xfId="2949"/>
    <cellStyle name="ปกติ 2 193" xfId="2950"/>
    <cellStyle name="ปกติ 2 194" xfId="2951"/>
    <cellStyle name="ปกติ 2 195" xfId="2952"/>
    <cellStyle name="ปกติ 2 196" xfId="2953"/>
    <cellStyle name="ปกติ 2 197" xfId="2954"/>
    <cellStyle name="ปกติ 2 198" xfId="2955"/>
    <cellStyle name="ปกติ 2 199" xfId="2956"/>
    <cellStyle name="ปกติ 2 2" xfId="2957"/>
    <cellStyle name="ปกติ 2 2 2" xfId="2958"/>
    <cellStyle name="ปกติ 2 2 2 2" xfId="2959"/>
    <cellStyle name="ปกติ 2 2 3" xfId="2960"/>
    <cellStyle name="ปกติ 2 2_Xl0000310" xfId="2961"/>
    <cellStyle name="ปกติ 2 20" xfId="2962"/>
    <cellStyle name="ปกติ 2 20 2" xfId="2963"/>
    <cellStyle name="ปกติ 2 20 3" xfId="2964"/>
    <cellStyle name="ปกติ 2 200" xfId="2965"/>
    <cellStyle name="ปกติ 2 201" xfId="2966"/>
    <cellStyle name="ปกติ 2 202" xfId="2967"/>
    <cellStyle name="ปกติ 2 203" xfId="2968"/>
    <cellStyle name="ปกติ 2 204" xfId="2969"/>
    <cellStyle name="ปกติ 2 205" xfId="2970"/>
    <cellStyle name="ปกติ 2 206" xfId="2971"/>
    <cellStyle name="ปกติ 2 207" xfId="2972"/>
    <cellStyle name="ปกติ 2 208" xfId="2973"/>
    <cellStyle name="ปกติ 2 209" xfId="2974"/>
    <cellStyle name="ปกติ 2 21" xfId="2975"/>
    <cellStyle name="ปกติ 2 21 2" xfId="2976"/>
    <cellStyle name="ปกติ 2 21 3" xfId="2977"/>
    <cellStyle name="ปกติ 2 210" xfId="2978"/>
    <cellStyle name="ปกติ 2 211" xfId="2979"/>
    <cellStyle name="ปกติ 2 212" xfId="2980"/>
    <cellStyle name="ปกติ 2 213" xfId="2981"/>
    <cellStyle name="ปกติ 2 214" xfId="2982"/>
    <cellStyle name="ปกติ 2 215" xfId="2983"/>
    <cellStyle name="ปกติ 2 216" xfId="2984"/>
    <cellStyle name="ปกติ 2 217" xfId="2985"/>
    <cellStyle name="ปกติ 2 218" xfId="2986"/>
    <cellStyle name="ปกติ 2 219" xfId="2987"/>
    <cellStyle name="ปกติ 2 22" xfId="2988"/>
    <cellStyle name="ปกติ 2 22 2" xfId="2989"/>
    <cellStyle name="ปกติ 2 22 3" xfId="2990"/>
    <cellStyle name="ปกติ 2 220" xfId="2991"/>
    <cellStyle name="ปกติ 2 221" xfId="2992"/>
    <cellStyle name="ปกติ 2 222" xfId="2993"/>
    <cellStyle name="ปกติ 2 223" xfId="2994"/>
    <cellStyle name="ปกติ 2 224" xfId="2995"/>
    <cellStyle name="ปกติ 2 225" xfId="2996"/>
    <cellStyle name="ปกติ 2 226" xfId="2997"/>
    <cellStyle name="ปกติ 2 227" xfId="2998"/>
    <cellStyle name="ปกติ 2 228" xfId="2999"/>
    <cellStyle name="ปกติ 2 229" xfId="3000"/>
    <cellStyle name="ปกติ 2 23" xfId="3001"/>
    <cellStyle name="ปกติ 2 23 2" xfId="3002"/>
    <cellStyle name="ปกติ 2 23 3" xfId="3003"/>
    <cellStyle name="ปกติ 2 230" xfId="3004"/>
    <cellStyle name="ปกติ 2 231" xfId="3005"/>
    <cellStyle name="ปกติ 2 232" xfId="3006"/>
    <cellStyle name="ปกติ 2 233" xfId="3007"/>
    <cellStyle name="ปกติ 2 234" xfId="3008"/>
    <cellStyle name="ปกติ 2 235" xfId="3009"/>
    <cellStyle name="ปกติ 2 236" xfId="3010"/>
    <cellStyle name="ปกติ 2 237" xfId="3011"/>
    <cellStyle name="ปกติ 2 238" xfId="3012"/>
    <cellStyle name="ปกติ 2 239" xfId="3013"/>
    <cellStyle name="ปกติ 2 24" xfId="3014"/>
    <cellStyle name="ปกติ 2 24 2" xfId="3015"/>
    <cellStyle name="ปกติ 2 24 3" xfId="3016"/>
    <cellStyle name="ปกติ 2 240" xfId="3017"/>
    <cellStyle name="ปกติ 2 241" xfId="3018"/>
    <cellStyle name="ปกติ 2 242" xfId="3019"/>
    <cellStyle name="ปกติ 2 243" xfId="3020"/>
    <cellStyle name="ปกติ 2 244" xfId="3021"/>
    <cellStyle name="ปกติ 2 245" xfId="3022"/>
    <cellStyle name="ปกติ 2 246" xfId="3023"/>
    <cellStyle name="ปกติ 2 247" xfId="3024"/>
    <cellStyle name="ปกติ 2 248" xfId="3025"/>
    <cellStyle name="ปกติ 2 249" xfId="3026"/>
    <cellStyle name="ปกติ 2 25" xfId="3027"/>
    <cellStyle name="ปกติ 2 25 2" xfId="3028"/>
    <cellStyle name="ปกติ 2 25 3" xfId="3029"/>
    <cellStyle name="ปกติ 2 250" xfId="3030"/>
    <cellStyle name="ปกติ 2 251" xfId="3031"/>
    <cellStyle name="ปกติ 2 252" xfId="3032"/>
    <cellStyle name="ปกติ 2 252 2" xfId="3033"/>
    <cellStyle name="ปกติ 2 253" xfId="3034"/>
    <cellStyle name="ปกติ 2 253 2" xfId="3035"/>
    <cellStyle name="ปกติ 2 254" xfId="3036"/>
    <cellStyle name="ปกติ 2 255" xfId="3037"/>
    <cellStyle name="ปกติ 2 256" xfId="3038"/>
    <cellStyle name="ปกติ 2 257" xfId="3039"/>
    <cellStyle name="ปกติ 2 258" xfId="3040"/>
    <cellStyle name="ปกติ 2 259" xfId="3041"/>
    <cellStyle name="ปกติ 2 26" xfId="3042"/>
    <cellStyle name="ปกติ 2 26 2" xfId="3043"/>
    <cellStyle name="ปกติ 2 26 3" xfId="3044"/>
    <cellStyle name="ปกติ 2 260" xfId="3045"/>
    <cellStyle name="ปกติ 2 261" xfId="3046"/>
    <cellStyle name="ปกติ 2 262" xfId="3047"/>
    <cellStyle name="ปกติ 2 263" xfId="3048"/>
    <cellStyle name="ปกติ 2 264" xfId="3049"/>
    <cellStyle name="ปกติ 2 265" xfId="3050"/>
    <cellStyle name="ปกติ 2 266" xfId="3051"/>
    <cellStyle name="ปกติ 2 267" xfId="3052"/>
    <cellStyle name="ปกติ 2 268" xfId="3053"/>
    <cellStyle name="ปกติ 2 269" xfId="3054"/>
    <cellStyle name="ปกติ 2 27" xfId="3055"/>
    <cellStyle name="ปกติ 2 27 2" xfId="3056"/>
    <cellStyle name="ปกติ 2 27 3" xfId="3057"/>
    <cellStyle name="ปกติ 2 270" xfId="3058"/>
    <cellStyle name="ปกติ 2 271" xfId="3059"/>
    <cellStyle name="ปกติ 2 272" xfId="3060"/>
    <cellStyle name="ปกติ 2 273" xfId="3061"/>
    <cellStyle name="ปกติ 2 274" xfId="3062"/>
    <cellStyle name="ปกติ 2 275" xfId="3063"/>
    <cellStyle name="ปกติ 2 276" xfId="3064"/>
    <cellStyle name="ปกติ 2 277" xfId="3065"/>
    <cellStyle name="ปกติ 2 278" xfId="3066"/>
    <cellStyle name="ปกติ 2 279" xfId="3067"/>
    <cellStyle name="ปกติ 2 28" xfId="3068"/>
    <cellStyle name="ปกติ 2 28 2" xfId="3069"/>
    <cellStyle name="ปกติ 2 28 3" xfId="3070"/>
    <cellStyle name="ปกติ 2 280" xfId="3071"/>
    <cellStyle name="ปกติ 2 281" xfId="3072"/>
    <cellStyle name="ปกติ 2 282" xfId="3073"/>
    <cellStyle name="ปกติ 2 283" xfId="3074"/>
    <cellStyle name="ปกติ 2 284" xfId="3075"/>
    <cellStyle name="ปกติ 2 285" xfId="3076"/>
    <cellStyle name="ปกติ 2 286" xfId="3077"/>
    <cellStyle name="ปกติ 2 287" xfId="3078"/>
    <cellStyle name="ปกติ 2 288" xfId="3079"/>
    <cellStyle name="ปกติ 2 289" xfId="3080"/>
    <cellStyle name="ปกติ 2 29" xfId="3081"/>
    <cellStyle name="ปกติ 2 29 2" xfId="3082"/>
    <cellStyle name="ปกติ 2 29 3" xfId="3083"/>
    <cellStyle name="ปกติ 2 290" xfId="3084"/>
    <cellStyle name="ปกติ 2 291" xfId="3085"/>
    <cellStyle name="ปกติ 2 3" xfId="3086"/>
    <cellStyle name="ปกติ 2 3 2" xfId="3087"/>
    <cellStyle name="ปกติ 2 3 3" xfId="3088"/>
    <cellStyle name="ปกติ 2 30" xfId="3089"/>
    <cellStyle name="ปกติ 2 30 2" xfId="3090"/>
    <cellStyle name="ปกติ 2 30 3" xfId="3091"/>
    <cellStyle name="ปกติ 2 31" xfId="3092"/>
    <cellStyle name="ปกติ 2 31 2" xfId="3093"/>
    <cellStyle name="ปกติ 2 31 3" xfId="3094"/>
    <cellStyle name="ปกติ 2 32" xfId="3095"/>
    <cellStyle name="ปกติ 2 32 2" xfId="3096"/>
    <cellStyle name="ปกติ 2 32 3" xfId="3097"/>
    <cellStyle name="ปกติ 2 33" xfId="3098"/>
    <cellStyle name="ปกติ 2 33 2" xfId="3099"/>
    <cellStyle name="ปกติ 2 33 3" xfId="3100"/>
    <cellStyle name="ปกติ 2 34" xfId="3101"/>
    <cellStyle name="ปกติ 2 34 2" xfId="3102"/>
    <cellStyle name="ปกติ 2 34 3" xfId="3103"/>
    <cellStyle name="ปกติ 2 35" xfId="3104"/>
    <cellStyle name="ปกติ 2 35 2" xfId="3105"/>
    <cellStyle name="ปกติ 2 35 3" xfId="3106"/>
    <cellStyle name="ปกติ 2 36" xfId="3107"/>
    <cellStyle name="ปกติ 2 36 2" xfId="3108"/>
    <cellStyle name="ปกติ 2 36 3" xfId="3109"/>
    <cellStyle name="ปกติ 2 37" xfId="3110"/>
    <cellStyle name="ปกติ 2 37 2" xfId="3111"/>
    <cellStyle name="ปกติ 2 37 3" xfId="3112"/>
    <cellStyle name="ปกติ 2 38" xfId="3113"/>
    <cellStyle name="ปกติ 2 38 2" xfId="3114"/>
    <cellStyle name="ปกติ 2 38 3" xfId="3115"/>
    <cellStyle name="ปกติ 2 39" xfId="3116"/>
    <cellStyle name="ปกติ 2 39 2" xfId="3117"/>
    <cellStyle name="ปกติ 2 39 3" xfId="3118"/>
    <cellStyle name="ปกติ 2 4" xfId="3119"/>
    <cellStyle name="ปกติ 2 4 2" xfId="3120"/>
    <cellStyle name="ปกติ 2 4 3" xfId="3121"/>
    <cellStyle name="ปกติ 2 40" xfId="3122"/>
    <cellStyle name="ปกติ 2 40 2" xfId="3123"/>
    <cellStyle name="ปกติ 2 40 3" xfId="3124"/>
    <cellStyle name="ปกติ 2 41" xfId="3125"/>
    <cellStyle name="ปกติ 2 41 2" xfId="3126"/>
    <cellStyle name="ปกติ 2 41 3" xfId="3127"/>
    <cellStyle name="ปกติ 2 42" xfId="3128"/>
    <cellStyle name="ปกติ 2 42 2" xfId="3129"/>
    <cellStyle name="ปกติ 2 42 3" xfId="3130"/>
    <cellStyle name="ปกติ 2 43" xfId="3131"/>
    <cellStyle name="ปกติ 2 43 2" xfId="3132"/>
    <cellStyle name="ปกติ 2 43 3" xfId="3133"/>
    <cellStyle name="ปกติ 2 44" xfId="3134"/>
    <cellStyle name="ปกติ 2 44 2" xfId="3135"/>
    <cellStyle name="ปกติ 2 44 3" xfId="3136"/>
    <cellStyle name="ปกติ 2 45" xfId="3137"/>
    <cellStyle name="ปกติ 2 45 2" xfId="3138"/>
    <cellStyle name="ปกติ 2 45 3" xfId="3139"/>
    <cellStyle name="ปกติ 2 46" xfId="3140"/>
    <cellStyle name="ปกติ 2 46 2" xfId="3141"/>
    <cellStyle name="ปกติ 2 46 3" xfId="3142"/>
    <cellStyle name="ปกติ 2 47" xfId="3143"/>
    <cellStyle name="ปกติ 2 47 2" xfId="3144"/>
    <cellStyle name="ปกติ 2 47 3" xfId="3145"/>
    <cellStyle name="ปกติ 2 48" xfId="3146"/>
    <cellStyle name="ปกติ 2 48 2" xfId="3147"/>
    <cellStyle name="ปกติ 2 48 3" xfId="3148"/>
    <cellStyle name="ปกติ 2 49" xfId="3149"/>
    <cellStyle name="ปกติ 2 49 2" xfId="3150"/>
    <cellStyle name="ปกติ 2 49 3" xfId="3151"/>
    <cellStyle name="ปกติ 2 5" xfId="3152"/>
    <cellStyle name="ปกติ 2 5 2" xfId="3153"/>
    <cellStyle name="ปกติ 2 5 3" xfId="3154"/>
    <cellStyle name="ปกติ 2 50" xfId="3155"/>
    <cellStyle name="ปกติ 2 50 2" xfId="3156"/>
    <cellStyle name="ปกติ 2 50 3" xfId="3157"/>
    <cellStyle name="ปกติ 2 51" xfId="3158"/>
    <cellStyle name="ปกติ 2 51 2" xfId="3159"/>
    <cellStyle name="ปกติ 2 51 3" xfId="3160"/>
    <cellStyle name="ปกติ 2 52" xfId="3161"/>
    <cellStyle name="ปกติ 2 52 2" xfId="3162"/>
    <cellStyle name="ปกติ 2 52 3" xfId="3163"/>
    <cellStyle name="ปกติ 2 53" xfId="3164"/>
    <cellStyle name="ปกติ 2 53 2" xfId="3165"/>
    <cellStyle name="ปกติ 2 53 3" xfId="3166"/>
    <cellStyle name="ปกติ 2 54" xfId="3167"/>
    <cellStyle name="ปกติ 2 54 2" xfId="3168"/>
    <cellStyle name="ปกติ 2 54 3" xfId="3169"/>
    <cellStyle name="ปกติ 2 55" xfId="3170"/>
    <cellStyle name="ปกติ 2 55 2" xfId="3171"/>
    <cellStyle name="ปกติ 2 55 3" xfId="3172"/>
    <cellStyle name="ปกติ 2 56" xfId="3173"/>
    <cellStyle name="ปกติ 2 56 2" xfId="3174"/>
    <cellStyle name="ปกติ 2 56 3" xfId="3175"/>
    <cellStyle name="ปกติ 2 57" xfId="3176"/>
    <cellStyle name="ปกติ 2 57 2" xfId="3177"/>
    <cellStyle name="ปกติ 2 57 3" xfId="3178"/>
    <cellStyle name="ปกติ 2 58" xfId="3179"/>
    <cellStyle name="ปกติ 2 58 2" xfId="3180"/>
    <cellStyle name="ปกติ 2 58 3" xfId="3181"/>
    <cellStyle name="ปกติ 2 59" xfId="3182"/>
    <cellStyle name="ปกติ 2 59 2" xfId="3183"/>
    <cellStyle name="ปกติ 2 59 3" xfId="3184"/>
    <cellStyle name="ปกติ 2 6" xfId="3185"/>
    <cellStyle name="ปกติ 2 6 2" xfId="3186"/>
    <cellStyle name="ปกติ 2 6 3" xfId="3187"/>
    <cellStyle name="ปกติ 2 60" xfId="3188"/>
    <cellStyle name="ปกติ 2 60 2" xfId="3189"/>
    <cellStyle name="ปกติ 2 60 3" xfId="3190"/>
    <cellStyle name="ปกติ 2 61" xfId="3191"/>
    <cellStyle name="ปกติ 2 61 2" xfId="3192"/>
    <cellStyle name="ปกติ 2 61 3" xfId="3193"/>
    <cellStyle name="ปกติ 2 62" xfId="3194"/>
    <cellStyle name="ปกติ 2 62 2" xfId="3195"/>
    <cellStyle name="ปกติ 2 62 3" xfId="3196"/>
    <cellStyle name="ปกติ 2 63" xfId="3197"/>
    <cellStyle name="ปกติ 2 63 2" xfId="3198"/>
    <cellStyle name="ปกติ 2 63 3" xfId="3199"/>
    <cellStyle name="ปกติ 2 64" xfId="3200"/>
    <cellStyle name="ปกติ 2 64 2" xfId="3201"/>
    <cellStyle name="ปกติ 2 64 3" xfId="3202"/>
    <cellStyle name="ปกติ 2 65" xfId="3203"/>
    <cellStyle name="ปกติ 2 65 2" xfId="3204"/>
    <cellStyle name="ปกติ 2 65 3" xfId="3205"/>
    <cellStyle name="ปกติ 2 66" xfId="3206"/>
    <cellStyle name="ปกติ 2 66 2" xfId="3207"/>
    <cellStyle name="ปกติ 2 66 3" xfId="3208"/>
    <cellStyle name="ปกติ 2 67" xfId="3209"/>
    <cellStyle name="ปกติ 2 67 2" xfId="3210"/>
    <cellStyle name="ปกติ 2 67 3" xfId="3211"/>
    <cellStyle name="ปกติ 2 68" xfId="3212"/>
    <cellStyle name="ปกติ 2 68 2" xfId="3213"/>
    <cellStyle name="ปกติ 2 68 3" xfId="3214"/>
    <cellStyle name="ปกติ 2 69" xfId="3215"/>
    <cellStyle name="ปกติ 2 69 2" xfId="3216"/>
    <cellStyle name="ปกติ 2 69 3" xfId="3217"/>
    <cellStyle name="ปกติ 2 7" xfId="3218"/>
    <cellStyle name="ปกติ 2 7 2" xfId="3219"/>
    <cellStyle name="ปกติ 2 7 3" xfId="3220"/>
    <cellStyle name="ปกติ 2 70" xfId="3221"/>
    <cellStyle name="ปกติ 2 70 2" xfId="3222"/>
    <cellStyle name="ปกติ 2 70 3" xfId="3223"/>
    <cellStyle name="ปกติ 2 71" xfId="3224"/>
    <cellStyle name="ปกติ 2 71 2" xfId="3225"/>
    <cellStyle name="ปกติ 2 71 3" xfId="3226"/>
    <cellStyle name="ปกติ 2 72" xfId="3227"/>
    <cellStyle name="ปกติ 2 72 2" xfId="3228"/>
    <cellStyle name="ปกติ 2 72 3" xfId="3229"/>
    <cellStyle name="ปกติ 2 73" xfId="3230"/>
    <cellStyle name="ปกติ 2 73 2" xfId="3231"/>
    <cellStyle name="ปกติ 2 73 3" xfId="3232"/>
    <cellStyle name="ปกติ 2 74" xfId="3233"/>
    <cellStyle name="ปกติ 2 74 2" xfId="3234"/>
    <cellStyle name="ปกติ 2 74 3" xfId="3235"/>
    <cellStyle name="ปกติ 2 75" xfId="3236"/>
    <cellStyle name="ปกติ 2 75 2" xfId="3237"/>
    <cellStyle name="ปกติ 2 75 3" xfId="3238"/>
    <cellStyle name="ปกติ 2 76" xfId="3239"/>
    <cellStyle name="ปกติ 2 76 2" xfId="3240"/>
    <cellStyle name="ปกติ 2 76 3" xfId="3241"/>
    <cellStyle name="ปกติ 2 77" xfId="3242"/>
    <cellStyle name="ปกติ 2 77 2" xfId="3243"/>
    <cellStyle name="ปกติ 2 77 3" xfId="3244"/>
    <cellStyle name="ปกติ 2 78" xfId="3245"/>
    <cellStyle name="ปกติ 2 78 2" xfId="3246"/>
    <cellStyle name="ปกติ 2 78 3" xfId="3247"/>
    <cellStyle name="ปกติ 2 79" xfId="3248"/>
    <cellStyle name="ปกติ 2 79 2" xfId="3249"/>
    <cellStyle name="ปกติ 2 79 3" xfId="3250"/>
    <cellStyle name="ปกติ 2 8" xfId="3251"/>
    <cellStyle name="ปกติ 2 8 2" xfId="3252"/>
    <cellStyle name="ปกติ 2 8 3" xfId="3253"/>
    <cellStyle name="ปกติ 2 80" xfId="3254"/>
    <cellStyle name="ปกติ 2 80 2" xfId="3255"/>
    <cellStyle name="ปกติ 2 80 3" xfId="3256"/>
    <cellStyle name="ปกติ 2 81" xfId="3257"/>
    <cellStyle name="ปกติ 2 81 2" xfId="3258"/>
    <cellStyle name="ปกติ 2 81 3" xfId="3259"/>
    <cellStyle name="ปกติ 2 82" xfId="3260"/>
    <cellStyle name="ปกติ 2 82 2" xfId="3261"/>
    <cellStyle name="ปกติ 2 82 3" xfId="3262"/>
    <cellStyle name="ปกติ 2 83" xfId="3263"/>
    <cellStyle name="ปกติ 2 83 2" xfId="3264"/>
    <cellStyle name="ปกติ 2 83 3" xfId="3265"/>
    <cellStyle name="ปกติ 2 84" xfId="3266"/>
    <cellStyle name="ปกติ 2 84 2" xfId="3267"/>
    <cellStyle name="ปกติ 2 84 3" xfId="3268"/>
    <cellStyle name="ปกติ 2 85" xfId="3269"/>
    <cellStyle name="ปกติ 2 85 2" xfId="3270"/>
    <cellStyle name="ปกติ 2 85 3" xfId="3271"/>
    <cellStyle name="ปกติ 2 86" xfId="3272"/>
    <cellStyle name="ปกติ 2 86 2" xfId="3273"/>
    <cellStyle name="ปกติ 2 86 3" xfId="3274"/>
    <cellStyle name="ปกติ 2 87" xfId="3275"/>
    <cellStyle name="ปกติ 2 87 2" xfId="3276"/>
    <cellStyle name="ปกติ 2 87 3" xfId="3277"/>
    <cellStyle name="ปกติ 2 88" xfId="3278"/>
    <cellStyle name="ปกติ 2 88 2" xfId="3279"/>
    <cellStyle name="ปกติ 2 88 3" xfId="3280"/>
    <cellStyle name="ปกติ 2 89" xfId="3281"/>
    <cellStyle name="ปกติ 2 89 2" xfId="3282"/>
    <cellStyle name="ปกติ 2 89 3" xfId="3283"/>
    <cellStyle name="ปกติ 2 9" xfId="3284"/>
    <cellStyle name="ปกติ 2 9 2" xfId="3285"/>
    <cellStyle name="ปกติ 2 9 3" xfId="3286"/>
    <cellStyle name="ปกติ 2 90" xfId="3287"/>
    <cellStyle name="ปกติ 2 90 2" xfId="3288"/>
    <cellStyle name="ปกติ 2 90 3" xfId="3289"/>
    <cellStyle name="ปกติ 2 91" xfId="3290"/>
    <cellStyle name="ปกติ 2 91 2" xfId="3291"/>
    <cellStyle name="ปกติ 2 91 3" xfId="3292"/>
    <cellStyle name="ปกติ 2 92" xfId="3293"/>
    <cellStyle name="ปกติ 2 92 2" xfId="3294"/>
    <cellStyle name="ปกติ 2 92 3" xfId="3295"/>
    <cellStyle name="ปกติ 2 93" xfId="3296"/>
    <cellStyle name="ปกติ 2 93 2" xfId="3297"/>
    <cellStyle name="ปกติ 2 93 3" xfId="3298"/>
    <cellStyle name="ปกติ 2 94" xfId="3299"/>
    <cellStyle name="ปกติ 2 94 2" xfId="3300"/>
    <cellStyle name="ปกติ 2 94 3" xfId="3301"/>
    <cellStyle name="ปกติ 2 95" xfId="3302"/>
    <cellStyle name="ปกติ 2 95 2" xfId="3303"/>
    <cellStyle name="ปกติ 2 95 3" xfId="3304"/>
    <cellStyle name="ปกติ 2 96" xfId="3305"/>
    <cellStyle name="ปกติ 2 96 2" xfId="3306"/>
    <cellStyle name="ปกติ 2 96 3" xfId="3307"/>
    <cellStyle name="ปกติ 2 97" xfId="3308"/>
    <cellStyle name="ปกติ 2 97 2" xfId="3309"/>
    <cellStyle name="ปกติ 2 97 3" xfId="3310"/>
    <cellStyle name="ปกติ 2 98" xfId="3311"/>
    <cellStyle name="ปกติ 2 98 2" xfId="3312"/>
    <cellStyle name="ปกติ 2 98 3" xfId="3313"/>
    <cellStyle name="ปกติ 2 99" xfId="3314"/>
    <cellStyle name="ปกติ 2 99 2" xfId="3315"/>
    <cellStyle name="ปกติ 2 99 3" xfId="3316"/>
    <cellStyle name="ปกติ 3" xfId="3317"/>
    <cellStyle name="ปกติ 3 10" xfId="3318"/>
    <cellStyle name="ปกติ 3 100" xfId="3319"/>
    <cellStyle name="ปกติ 3 101" xfId="3320"/>
    <cellStyle name="ปกติ 3 102" xfId="3321"/>
    <cellStyle name="ปกติ 3 103" xfId="3322"/>
    <cellStyle name="ปกติ 3 104" xfId="3323"/>
    <cellStyle name="ปกติ 3 105" xfId="3324"/>
    <cellStyle name="ปกติ 3 106" xfId="3325"/>
    <cellStyle name="ปกติ 3 107" xfId="3326"/>
    <cellStyle name="ปกติ 3 108" xfId="3327"/>
    <cellStyle name="ปกติ 3 109" xfId="3328"/>
    <cellStyle name="ปกติ 3 11" xfId="3329"/>
    <cellStyle name="ปกติ 3 110" xfId="3330"/>
    <cellStyle name="ปกติ 3 111" xfId="3331"/>
    <cellStyle name="ปกติ 3 112" xfId="3332"/>
    <cellStyle name="ปกติ 3 113" xfId="3333"/>
    <cellStyle name="ปกติ 3 114" xfId="3334"/>
    <cellStyle name="ปกติ 3 115" xfId="3335"/>
    <cellStyle name="ปกติ 3 116" xfId="3336"/>
    <cellStyle name="ปกติ 3 117" xfId="3337"/>
    <cellStyle name="ปกติ 3 118" xfId="3338"/>
    <cellStyle name="ปกติ 3 119" xfId="3339"/>
    <cellStyle name="ปกติ 3 12" xfId="3340"/>
    <cellStyle name="ปกติ 3 120" xfId="3341"/>
    <cellStyle name="ปกติ 3 121" xfId="3342"/>
    <cellStyle name="ปกติ 3 122" xfId="3343"/>
    <cellStyle name="ปกติ 3 123" xfId="3344"/>
    <cellStyle name="ปกติ 3 124" xfId="3345"/>
    <cellStyle name="ปกติ 3 125" xfId="3346"/>
    <cellStyle name="ปกติ 3 126" xfId="3347"/>
    <cellStyle name="ปกติ 3 127" xfId="3348"/>
    <cellStyle name="ปกติ 3 128" xfId="3349"/>
    <cellStyle name="ปกติ 3 129" xfId="3350"/>
    <cellStyle name="ปกติ 3 13" xfId="3351"/>
    <cellStyle name="ปกติ 3 130" xfId="3352"/>
    <cellStyle name="ปกติ 3 131" xfId="3353"/>
    <cellStyle name="ปกติ 3 132" xfId="3354"/>
    <cellStyle name="ปกติ 3 133" xfId="3355"/>
    <cellStyle name="ปกติ 3 134" xfId="3356"/>
    <cellStyle name="ปกติ 3 135" xfId="3357"/>
    <cellStyle name="ปกติ 3 136" xfId="3358"/>
    <cellStyle name="ปกติ 3 137" xfId="3359"/>
    <cellStyle name="ปกติ 3 138" xfId="3360"/>
    <cellStyle name="ปกติ 3 139" xfId="3361"/>
    <cellStyle name="ปกติ 3 14" xfId="3362"/>
    <cellStyle name="ปกติ 3 140" xfId="3363"/>
    <cellStyle name="ปกติ 3 141" xfId="3364"/>
    <cellStyle name="ปกติ 3 142" xfId="3365"/>
    <cellStyle name="ปกติ 3 143" xfId="3366"/>
    <cellStyle name="ปกติ 3 144" xfId="3367"/>
    <cellStyle name="ปกติ 3 145" xfId="3368"/>
    <cellStyle name="ปกติ 3 146" xfId="3369"/>
    <cellStyle name="ปกติ 3 147" xfId="3370"/>
    <cellStyle name="ปกติ 3 148" xfId="3371"/>
    <cellStyle name="ปกติ 3 149" xfId="3372"/>
    <cellStyle name="ปกติ 3 15" xfId="3373"/>
    <cellStyle name="ปกติ 3 150" xfId="3374"/>
    <cellStyle name="ปกติ 3 151" xfId="3375"/>
    <cellStyle name="ปกติ 3 152" xfId="3376"/>
    <cellStyle name="ปกติ 3 153" xfId="3377"/>
    <cellStyle name="ปกติ 3 154" xfId="3378"/>
    <cellStyle name="ปกติ 3 155" xfId="3379"/>
    <cellStyle name="ปกติ 3 156" xfId="3380"/>
    <cellStyle name="ปกติ 3 157" xfId="3381"/>
    <cellStyle name="ปกติ 3 158" xfId="3382"/>
    <cellStyle name="ปกติ 3 159" xfId="3383"/>
    <cellStyle name="ปกติ 3 16" xfId="3384"/>
    <cellStyle name="ปกติ 3 160" xfId="3385"/>
    <cellStyle name="ปกติ 3 161" xfId="3386"/>
    <cellStyle name="ปกติ 3 162" xfId="3387"/>
    <cellStyle name="ปกติ 3 163" xfId="3388"/>
    <cellStyle name="ปกติ 3 164" xfId="3389"/>
    <cellStyle name="ปกติ 3 165" xfId="3390"/>
    <cellStyle name="ปกติ 3 166" xfId="3391"/>
    <cellStyle name="ปกติ 3 167" xfId="3392"/>
    <cellStyle name="ปกติ 3 168" xfId="3393"/>
    <cellStyle name="ปกติ 3 169" xfId="3394"/>
    <cellStyle name="ปกติ 3 17" xfId="3395"/>
    <cellStyle name="ปกติ 3 170" xfId="3396"/>
    <cellStyle name="ปกติ 3 171" xfId="3397"/>
    <cellStyle name="ปกติ 3 172" xfId="3398"/>
    <cellStyle name="ปกติ 3 173" xfId="3399"/>
    <cellStyle name="ปกติ 3 174" xfId="3400"/>
    <cellStyle name="ปกติ 3 175" xfId="3401"/>
    <cellStyle name="ปกติ 3 176" xfId="3402"/>
    <cellStyle name="ปกติ 3 177" xfId="3403"/>
    <cellStyle name="ปกติ 3 178" xfId="3404"/>
    <cellStyle name="ปกติ 3 179" xfId="3405"/>
    <cellStyle name="ปกติ 3 18" xfId="3406"/>
    <cellStyle name="ปกติ 3 180" xfId="3407"/>
    <cellStyle name="ปกติ 3 181" xfId="3408"/>
    <cellStyle name="ปกติ 3 182" xfId="3409"/>
    <cellStyle name="ปกติ 3 183" xfId="3410"/>
    <cellStyle name="ปกติ 3 184" xfId="3411"/>
    <cellStyle name="ปกติ 3 185" xfId="3412"/>
    <cellStyle name="ปกติ 3 186" xfId="3413"/>
    <cellStyle name="ปกติ 3 187" xfId="3414"/>
    <cellStyle name="ปกติ 3 188" xfId="3415"/>
    <cellStyle name="ปกติ 3 189" xfId="3416"/>
    <cellStyle name="ปกติ 3 19" xfId="3417"/>
    <cellStyle name="ปกติ 3 190" xfId="3418"/>
    <cellStyle name="ปกติ 3 191" xfId="3419"/>
    <cellStyle name="ปกติ 3 192" xfId="3420"/>
    <cellStyle name="ปกติ 3 193" xfId="3421"/>
    <cellStyle name="ปกติ 3 194" xfId="3422"/>
    <cellStyle name="ปกติ 3 195" xfId="3423"/>
    <cellStyle name="ปกติ 3 196" xfId="3424"/>
    <cellStyle name="ปกติ 3 197" xfId="3425"/>
    <cellStyle name="ปกติ 3 198" xfId="3426"/>
    <cellStyle name="ปกติ 3 199" xfId="3427"/>
    <cellStyle name="ปกติ 3 2" xfId="3428"/>
    <cellStyle name="ปกติ 3 20" xfId="3429"/>
    <cellStyle name="ปกติ 3 200" xfId="3430"/>
    <cellStyle name="ปกติ 3 201" xfId="3431"/>
    <cellStyle name="ปกติ 3 202" xfId="3432"/>
    <cellStyle name="ปกติ 3 203" xfId="3433"/>
    <cellStyle name="ปกติ 3 204" xfId="3434"/>
    <cellStyle name="ปกติ 3 205" xfId="3435"/>
    <cellStyle name="ปกติ 3 206" xfId="3436"/>
    <cellStyle name="ปกติ 3 207" xfId="3437"/>
    <cellStyle name="ปกติ 3 208" xfId="3438"/>
    <cellStyle name="ปกติ 3 209" xfId="3439"/>
    <cellStyle name="ปกติ 3 21" xfId="3440"/>
    <cellStyle name="ปกติ 3 210" xfId="3441"/>
    <cellStyle name="ปกติ 3 211" xfId="3442"/>
    <cellStyle name="ปกติ 3 212" xfId="3443"/>
    <cellStyle name="ปกติ 3 213" xfId="3444"/>
    <cellStyle name="ปกติ 3 214" xfId="3445"/>
    <cellStyle name="ปกติ 3 215" xfId="3446"/>
    <cellStyle name="ปกติ 3 216" xfId="3447"/>
    <cellStyle name="ปกติ 3 217" xfId="3448"/>
    <cellStyle name="ปกติ 3 218" xfId="3449"/>
    <cellStyle name="ปกติ 3 219" xfId="3450"/>
    <cellStyle name="ปกติ 3 22" xfId="3451"/>
    <cellStyle name="ปกติ 3 220" xfId="3452"/>
    <cellStyle name="ปกติ 3 221" xfId="3453"/>
    <cellStyle name="ปกติ 3 222" xfId="3454"/>
    <cellStyle name="ปกติ 3 223" xfId="3455"/>
    <cellStyle name="ปกติ 3 224" xfId="3456"/>
    <cellStyle name="ปกติ 3 225" xfId="3457"/>
    <cellStyle name="ปกติ 3 226" xfId="3458"/>
    <cellStyle name="ปกติ 3 227" xfId="3459"/>
    <cellStyle name="ปกติ 3 228" xfId="3460"/>
    <cellStyle name="ปกติ 3 229" xfId="3461"/>
    <cellStyle name="ปกติ 3 23" xfId="3462"/>
    <cellStyle name="ปกติ 3 230" xfId="3463"/>
    <cellStyle name="ปกติ 3 231" xfId="3464"/>
    <cellStyle name="ปกติ 3 232" xfId="3465"/>
    <cellStyle name="ปกติ 3 233" xfId="3466"/>
    <cellStyle name="ปกติ 3 234" xfId="3467"/>
    <cellStyle name="ปกติ 3 235" xfId="3468"/>
    <cellStyle name="ปกติ 3 236" xfId="3469"/>
    <cellStyle name="ปกติ 3 237" xfId="3470"/>
    <cellStyle name="ปกติ 3 238" xfId="3471"/>
    <cellStyle name="ปกติ 3 239" xfId="3472"/>
    <cellStyle name="ปกติ 3 24" xfId="3473"/>
    <cellStyle name="ปกติ 3 240" xfId="3474"/>
    <cellStyle name="ปกติ 3 241" xfId="3475"/>
    <cellStyle name="ปกติ 3 242" xfId="3476"/>
    <cellStyle name="ปกติ 3 243" xfId="3477"/>
    <cellStyle name="ปกติ 3 244" xfId="3478"/>
    <cellStyle name="ปกติ 3 245" xfId="3479"/>
    <cellStyle name="ปกติ 3 246" xfId="3480"/>
    <cellStyle name="ปกติ 3 247" xfId="3481"/>
    <cellStyle name="ปกติ 3 248" xfId="3482"/>
    <cellStyle name="ปกติ 3 249" xfId="3483"/>
    <cellStyle name="ปกติ 3 25" xfId="3484"/>
    <cellStyle name="ปกติ 3 250" xfId="3485"/>
    <cellStyle name="ปกติ 3 251" xfId="3486"/>
    <cellStyle name="ปกติ 3 252" xfId="3487"/>
    <cellStyle name="ปกติ 3 26" xfId="3488"/>
    <cellStyle name="ปกติ 3 27" xfId="3489"/>
    <cellStyle name="ปกติ 3 28" xfId="3490"/>
    <cellStyle name="ปกติ 3 29" xfId="3491"/>
    <cellStyle name="ปกติ 3 3" xfId="3492"/>
    <cellStyle name="ปกติ 3 30" xfId="3493"/>
    <cellStyle name="ปกติ 3 31" xfId="3494"/>
    <cellStyle name="ปกติ 3 32" xfId="3495"/>
    <cellStyle name="ปกติ 3 33" xfId="3496"/>
    <cellStyle name="ปกติ 3 34" xfId="3497"/>
    <cellStyle name="ปกติ 3 35" xfId="3498"/>
    <cellStyle name="ปกติ 3 36" xfId="3499"/>
    <cellStyle name="ปกติ 3 37" xfId="3500"/>
    <cellStyle name="ปกติ 3 38" xfId="3501"/>
    <cellStyle name="ปกติ 3 39" xfId="3502"/>
    <cellStyle name="ปกติ 3 4" xfId="3503"/>
    <cellStyle name="ปกติ 3 40" xfId="3504"/>
    <cellStyle name="ปกติ 3 41" xfId="3505"/>
    <cellStyle name="ปกติ 3 42" xfId="3506"/>
    <cellStyle name="ปกติ 3 43" xfId="3507"/>
    <cellStyle name="ปกติ 3 44" xfId="3508"/>
    <cellStyle name="ปกติ 3 45" xfId="3509"/>
    <cellStyle name="ปกติ 3 46" xfId="3510"/>
    <cellStyle name="ปกติ 3 47" xfId="3511"/>
    <cellStyle name="ปกติ 3 48" xfId="3512"/>
    <cellStyle name="ปกติ 3 49" xfId="3513"/>
    <cellStyle name="ปกติ 3 5" xfId="3514"/>
    <cellStyle name="ปกติ 3 50" xfId="3515"/>
    <cellStyle name="ปกติ 3 51" xfId="3516"/>
    <cellStyle name="ปกติ 3 52" xfId="3517"/>
    <cellStyle name="ปกติ 3 53" xfId="3518"/>
    <cellStyle name="ปกติ 3 54" xfId="3519"/>
    <cellStyle name="ปกติ 3 55" xfId="3520"/>
    <cellStyle name="ปกติ 3 56" xfId="3521"/>
    <cellStyle name="ปกติ 3 57" xfId="3522"/>
    <cellStyle name="ปกติ 3 58" xfId="3523"/>
    <cellStyle name="ปกติ 3 59" xfId="3524"/>
    <cellStyle name="ปกติ 3 6" xfId="3525"/>
    <cellStyle name="ปกติ 3 60" xfId="3526"/>
    <cellStyle name="ปกติ 3 61" xfId="3527"/>
    <cellStyle name="ปกติ 3 62" xfId="3528"/>
    <cellStyle name="ปกติ 3 63" xfId="3529"/>
    <cellStyle name="ปกติ 3 64" xfId="3530"/>
    <cellStyle name="ปกติ 3 65" xfId="3531"/>
    <cellStyle name="ปกติ 3 66" xfId="3532"/>
    <cellStyle name="ปกติ 3 67" xfId="3533"/>
    <cellStyle name="ปกติ 3 68" xfId="3534"/>
    <cellStyle name="ปกติ 3 69" xfId="3535"/>
    <cellStyle name="ปกติ 3 7" xfId="3536"/>
    <cellStyle name="ปกติ 3 70" xfId="3537"/>
    <cellStyle name="ปกติ 3 71" xfId="3538"/>
    <cellStyle name="ปกติ 3 72" xfId="3539"/>
    <cellStyle name="ปกติ 3 73" xfId="3540"/>
    <cellStyle name="ปกติ 3 74" xfId="3541"/>
    <cellStyle name="ปกติ 3 75" xfId="3542"/>
    <cellStyle name="ปกติ 3 76" xfId="3543"/>
    <cellStyle name="ปกติ 3 77" xfId="3544"/>
    <cellStyle name="ปกติ 3 78" xfId="3545"/>
    <cellStyle name="ปกติ 3 79" xfId="3546"/>
    <cellStyle name="ปกติ 3 8" xfId="3547"/>
    <cellStyle name="ปกติ 3 80" xfId="3548"/>
    <cellStyle name="ปกติ 3 81" xfId="3549"/>
    <cellStyle name="ปกติ 3 82" xfId="3550"/>
    <cellStyle name="ปกติ 3 83" xfId="3551"/>
    <cellStyle name="ปกติ 3 84" xfId="3552"/>
    <cellStyle name="ปกติ 3 85" xfId="3553"/>
    <cellStyle name="ปกติ 3 86" xfId="3554"/>
    <cellStyle name="ปกติ 3 87" xfId="3555"/>
    <cellStyle name="ปกติ 3 88" xfId="3556"/>
    <cellStyle name="ปกติ 3 89" xfId="3557"/>
    <cellStyle name="ปกติ 3 9" xfId="3558"/>
    <cellStyle name="ปกติ 3 90" xfId="3559"/>
    <cellStyle name="ปกติ 3 91" xfId="3560"/>
    <cellStyle name="ปกติ 3 92" xfId="3561"/>
    <cellStyle name="ปกติ 3 93" xfId="3562"/>
    <cellStyle name="ปกติ 3 94" xfId="3563"/>
    <cellStyle name="ปกติ 3 95" xfId="3564"/>
    <cellStyle name="ปกติ 3 96" xfId="3565"/>
    <cellStyle name="ปกติ 3 97" xfId="3566"/>
    <cellStyle name="ปกติ 3 98" xfId="3567"/>
    <cellStyle name="ปกติ 3 99" xfId="3568"/>
    <cellStyle name="ปกติ 5" xfId="3569"/>
    <cellStyle name="ปกติ 6" xfId="3570"/>
    <cellStyle name="ปกติ 7" xfId="3571"/>
    <cellStyle name="ปกติ 7 2" xfId="3572"/>
    <cellStyle name="ปกติ 7 3" xfId="3573"/>
    <cellStyle name="ปกติ 8" xfId="3574"/>
    <cellStyle name="ปกติ 8 2" xfId="3575"/>
    <cellStyle name="ปกติ 8 3" xfId="3576"/>
    <cellStyle name="ปกติ 8 3 2" xfId="3577"/>
    <cellStyle name="ปกติ 9" xfId="3578"/>
    <cellStyle name="ปกติ_เล่มเงินรายได้ปี  58" xfId="3579"/>
    <cellStyle name="ป้อนค่า 2" xfId="3580"/>
    <cellStyle name="ปานกลาง 2" xfId="3581"/>
    <cellStyle name="ผลรวม 2" xfId="3582"/>
    <cellStyle name="ฤธถ [0]_95" xfId="3583"/>
    <cellStyle name="ฤธถ_95" xfId="3584"/>
    <cellStyle name="ล๋ศญ [0]_95" xfId="3585"/>
    <cellStyle name="ล๋ศญ_95" xfId="3586"/>
    <cellStyle name="วฅมุ_4ฟ๙ฝวภ๛" xfId="3587"/>
    <cellStyle name="ส่วนที่ถูกเน้น1 2" xfId="3588"/>
    <cellStyle name="ส่วนที่ถูกเน้น2 2" xfId="3589"/>
    <cellStyle name="ส่วนที่ถูกเน้น3 2" xfId="3590"/>
    <cellStyle name="ส่วนที่ถูกเน้น4 2" xfId="3591"/>
    <cellStyle name="ส่วนที่ถูกเน้น5 2" xfId="3592"/>
    <cellStyle name="ส่วนที่ถูกเน้น6 2" xfId="3593"/>
    <cellStyle name="หมายเหตุ 2" xfId="3594"/>
    <cellStyle name="หัวเรื่อง 1 2" xfId="3595"/>
    <cellStyle name="หัวเรื่อง 2 2" xfId="3596"/>
    <cellStyle name="หัวเรื่อง 3 2" xfId="3597"/>
    <cellStyle name="หัวเรื่อง 4 2" xfId="359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DEAD"/>
      <rgbColor rgb="00D3D3D3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>
                <a:latin typeface="TH SarabunPSK" panose="020B0500040200020003" pitchFamily="34" charset="-34"/>
                <a:cs typeface="TH SarabunPSK" panose="020B0500040200020003" pitchFamily="34" charset="-34"/>
              </a:rPr>
              <a:t>ผู้สำเร็จการศึกษาด้านสังคมศาสตร์</a:t>
            </a:r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0302601363338715E-2"/>
          <c:y val="0.31902465768568145"/>
          <c:w val="0.92274290709887474"/>
          <c:h val="0.67225703180816432"/>
        </c:manualLayout>
      </c:layout>
      <c:pie3DChart>
        <c:varyColors val="1"/>
        <c:ser>
          <c:idx val="1"/>
          <c:order val="0"/>
          <c:tx>
            <c:strRef>
              <c:f>สรุป!$C$6:$C$7</c:f>
              <c:strCache>
                <c:ptCount val="1"/>
                <c:pt idx="0">
                  <c:v>ผู้สำเร็จการศึกษาด้านสังคมศาสตร์   งบประมาณ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3.4402598130505085E-2"/>
                  <c:y val="-0.13226874514526413"/>
                </c:manualLayout>
              </c:layout>
              <c:tx>
                <c:rich>
                  <a:bodyPr/>
                  <a:lstStyle/>
                  <a:p>
                    <a:r>
                      <a:rPr lang="th-TH" sz="1400" b="1"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13</a:t>
                    </a:r>
                    <a:r>
                      <a:rPr lang="th-TH" sz="1400" b="1" baseline="0"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 โครงการ </a:t>
                    </a:r>
                    <a:r>
                      <a:rPr lang="en-US" sz="1400" b="1" i="0" u="none" strike="noStrike" baseline="0">
                        <a:effectLst/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7,108,078</a:t>
                    </a:r>
                    <a:r>
                      <a:rPr lang="th-TH" sz="1400" b="1" i="0" u="none" strike="noStrike" baseline="0">
                        <a:effectLst/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 บาท</a:t>
                    </a:r>
                    <a:r>
                      <a:rPr lang="en-US" sz="1400" b="1" i="0" u="none" strike="noStrike" baseline="0">
                        <a:effectLst/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 </a:t>
                    </a:r>
                    <a:r>
                      <a:rPr lang="th-TH" sz="1400" b="1" baseline="0"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 (</a:t>
                    </a:r>
                    <a:r>
                      <a:rPr lang="en-US" sz="1400" b="1"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70%</a:t>
                    </a:r>
                    <a:r>
                      <a:rPr lang="th-TH" sz="1400" b="1"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)</a:t>
                    </a:r>
                    <a:endParaRPr lang="en-US" sz="1400" b="0">
                      <a:latin typeface="TH SarabunPSK" panose="020B0500040200020003" pitchFamily="34" charset="-34"/>
                      <a:cs typeface="TH SarabunPSK" panose="020B0500040200020003" pitchFamily="34" charset="-34"/>
                    </a:endParaRPr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1.8185538751463351E-2"/>
                  <c:y val="2.161074271594126E-2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4 โครงการ 107,440 บาท (</a:t>
                    </a:r>
                    <a:r>
                      <a:rPr lang="en-US"/>
                      <a:t>1%</a:t>
                    </a:r>
                    <a:r>
                      <a:rPr lang="th-TH"/>
                      <a:t>)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1717961977700999E-2"/>
                  <c:y val="-1.8969961891952478E-2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5 โครงการ 2,893,700 บาท (</a:t>
                    </a:r>
                    <a:r>
                      <a:rPr lang="en-US"/>
                      <a:t>29%</a:t>
                    </a:r>
                    <a:r>
                      <a:rPr lang="th-TH"/>
                      <a:t>)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8.9680024280802781E-2"/>
                  <c:y val="-1.0081233741522132E-2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17 โครงการ 1,009,630 บาท (</a:t>
                    </a:r>
                    <a:r>
                      <a:rPr lang="en-US"/>
                      <a:t>9%</a:t>
                    </a:r>
                    <a:r>
                      <a:rPr lang="th-TH"/>
                      <a:t>)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400" b="1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สรุป!$A$8:$A$11</c:f>
              <c:strCache>
                <c:ptCount val="4"/>
                <c:pt idx="0">
                  <c:v>นครราชสีมา</c:v>
                </c:pt>
                <c:pt idx="1">
                  <c:v>วิทยาเขตสุรินทร์</c:v>
                </c:pt>
                <c:pt idx="2">
                  <c:v>วิทยาเขตขอนแก่น</c:v>
                </c:pt>
                <c:pt idx="3">
                  <c:v>วิทยาเขตสกลนคร</c:v>
                </c:pt>
              </c:strCache>
            </c:strRef>
          </c:cat>
          <c:val>
            <c:numRef>
              <c:f>สรุป!$C$8:$C$11</c:f>
              <c:numCache>
                <c:formatCode>_(* #,##0_);_(* \(#,##0\);_(* "-"??_);_(@_)</c:formatCode>
                <c:ptCount val="4"/>
                <c:pt idx="0">
                  <c:v>7108078</c:v>
                </c:pt>
                <c:pt idx="1">
                  <c:v>107440</c:v>
                </c:pt>
                <c:pt idx="2">
                  <c:v>2893700</c:v>
                </c:pt>
                <c:pt idx="3">
                  <c:v>1009630</c:v>
                </c:pt>
              </c:numCache>
            </c:numRef>
          </c:val>
        </c:ser>
        <c:ser>
          <c:idx val="0"/>
          <c:order val="1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สรุป!$A$8:$A$11</c:f>
              <c:strCache>
                <c:ptCount val="4"/>
                <c:pt idx="0">
                  <c:v>นครราชสีมา</c:v>
                </c:pt>
                <c:pt idx="1">
                  <c:v>วิทยาเขตสุรินทร์</c:v>
                </c:pt>
                <c:pt idx="2">
                  <c:v>วิทยาเขตขอนแก่น</c:v>
                </c:pt>
                <c:pt idx="3">
                  <c:v>วิทยาเขตสกลนคร</c:v>
                </c:pt>
              </c:strCache>
            </c:strRef>
          </c:cat>
          <c:val>
            <c:numRef>
              <c:f>สรุป!$C$8</c:f>
              <c:numCache>
                <c:formatCode>_(* #,##0_);_(* \(#,##0\);_(* "-"??_);_(@_)</c:formatCode>
                <c:ptCount val="1"/>
                <c:pt idx="0">
                  <c:v>7108078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 baseline="0"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งบประมาณรวมจำแนกตามหน่วยงานและผลผลิต</a:t>
            </a:r>
            <a:endParaRPr lang="en-US"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</c:rich>
      </c:tx>
      <c:layout>
        <c:manualLayout>
          <c:xMode val="edge"/>
          <c:yMode val="edge"/>
          <c:x val="0.22830285120208593"/>
          <c:y val="2.8643032931819658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0171160573621195E-2"/>
          <c:y val="0.33561515311167084"/>
          <c:w val="0.96982878799326089"/>
          <c:h val="0.27543749413607199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'สรุป สร.'!$B$6:$C$6</c:f>
              <c:strCache>
                <c:ptCount val="1"/>
                <c:pt idx="0">
                  <c:v>ผู้สำเร็จการศึกษาด้านสังคมศาสตร์  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1.718581975909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'สรุป สร.'!$A$8:$A$10</c:f>
              <c:strCache>
                <c:ptCount val="3"/>
                <c:pt idx="0">
                  <c:v>สำนักงานผู้อำนวยการ</c:v>
                </c:pt>
                <c:pt idx="1">
                  <c:v>คณะเทคโนโลยีการจัดการ</c:v>
                </c:pt>
                <c:pt idx="2">
                  <c:v>คณะเกษตรศาสตร์และเทคโนโลยี</c:v>
                </c:pt>
              </c:strCache>
            </c:strRef>
          </c:cat>
          <c:val>
            <c:numRef>
              <c:f>'สรุป สร.'!$C$8:$C$10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107440</c:v>
                </c:pt>
                <c:pt idx="2">
                  <c:v>0</c:v>
                </c:pt>
              </c:numCache>
            </c:numRef>
          </c:val>
        </c:ser>
        <c:ser>
          <c:idx val="3"/>
          <c:order val="1"/>
          <c:tx>
            <c:strRef>
              <c:f>'สรุป สร.'!$D$6:$E$6</c:f>
              <c:strCache>
                <c:ptCount val="1"/>
                <c:pt idx="0">
                  <c:v>ผู้สำเร็จการศึกษาด้านวิทยาศาสตร์และเทคโนโลยี 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400" b="1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'สรุป สร.'!$A$8:$A$10</c:f>
              <c:strCache>
                <c:ptCount val="3"/>
                <c:pt idx="0">
                  <c:v>สำนักงานผู้อำนวยการ</c:v>
                </c:pt>
                <c:pt idx="1">
                  <c:v>คณะเทคโนโลยีการจัดการ</c:v>
                </c:pt>
                <c:pt idx="2">
                  <c:v>คณะเกษตรศาสตร์และเทคโนโลยี</c:v>
                </c:pt>
              </c:strCache>
            </c:strRef>
          </c:cat>
          <c:val>
            <c:numRef>
              <c:f>'สรุป สร.'!$E$8:$E$10</c:f>
              <c:numCache>
                <c:formatCode>_(* #,##0_);_(* \(#,##0\);_(* "-"??_);_(@_)</c:formatCode>
                <c:ptCount val="3"/>
                <c:pt idx="0">
                  <c:v>1744662</c:v>
                </c:pt>
                <c:pt idx="1">
                  <c:v>0</c:v>
                </c:pt>
                <c:pt idx="2">
                  <c:v>1098222</c:v>
                </c:pt>
              </c:numCache>
            </c:numRef>
          </c:val>
        </c:ser>
        <c:ser>
          <c:idx val="5"/>
          <c:order val="2"/>
          <c:tx>
            <c:strRef>
              <c:f>'สรุป สร.'!$F$6:$G$6</c:f>
              <c:strCache>
                <c:ptCount val="1"/>
                <c:pt idx="0">
                  <c:v>ผลงานการให้บริการวิชาการ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1.718581975909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'สรุป สร.'!$A$8:$A$10</c:f>
              <c:strCache>
                <c:ptCount val="3"/>
                <c:pt idx="0">
                  <c:v>สำนักงานผู้อำนวยการ</c:v>
                </c:pt>
                <c:pt idx="1">
                  <c:v>คณะเทคโนโลยีการจัดการ</c:v>
                </c:pt>
                <c:pt idx="2">
                  <c:v>คณะเกษตรศาสตร์และเทคโนโลยี</c:v>
                </c:pt>
              </c:strCache>
            </c:strRef>
          </c:cat>
          <c:val>
            <c:numRef>
              <c:f>'สรุป สร.'!$G$8:$G$10</c:f>
              <c:numCache>
                <c:formatCode>_(* #,##0_);_(* \(#,##0\);_(* "-"??_);_(@_)</c:formatCode>
                <c:ptCount val="3"/>
                <c:pt idx="0">
                  <c:v>20000</c:v>
                </c:pt>
                <c:pt idx="1">
                  <c:v>0</c:v>
                </c:pt>
                <c:pt idx="2">
                  <c:v>318521</c:v>
                </c:pt>
              </c:numCache>
            </c:numRef>
          </c:val>
        </c:ser>
        <c:ser>
          <c:idx val="7"/>
          <c:order val="3"/>
          <c:tx>
            <c:strRef>
              <c:f>'สรุป สร.'!$H$6:$I$6</c:f>
              <c:strCache>
                <c:ptCount val="1"/>
                <c:pt idx="0">
                  <c:v>ผลงานทำนุบำรุงศิลปวัฒนธรรม</c:v>
                </c:pt>
              </c:strCache>
            </c:strRef>
          </c:tx>
          <c:invertIfNegative val="0"/>
          <c:cat>
            <c:strRef>
              <c:f>'สรุป สร.'!$A$8:$A$10</c:f>
              <c:strCache>
                <c:ptCount val="3"/>
                <c:pt idx="0">
                  <c:v>สำนักงานผู้อำนวยการ</c:v>
                </c:pt>
                <c:pt idx="1">
                  <c:v>คณะเทคโนโลยีการจัดการ</c:v>
                </c:pt>
                <c:pt idx="2">
                  <c:v>คณะเกษตรศาสตร์และเทคโนโลยี</c:v>
                </c:pt>
              </c:strCache>
            </c:strRef>
          </c:cat>
          <c:val>
            <c:numRef>
              <c:f>'สรุป สร.'!$I$8:$I$10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95"/>
        <c:shape val="box"/>
        <c:axId val="187322368"/>
        <c:axId val="187323904"/>
        <c:axId val="0"/>
      </c:bar3DChart>
      <c:catAx>
        <c:axId val="187322368"/>
        <c:scaling>
          <c:orientation val="minMax"/>
        </c:scaling>
        <c:delete val="0"/>
        <c:axPos val="b"/>
        <c:majorTickMark val="none"/>
        <c:minorTickMark val="none"/>
        <c:tickLblPos val="nextTo"/>
        <c:crossAx val="187323904"/>
        <c:crosses val="autoZero"/>
        <c:auto val="1"/>
        <c:lblAlgn val="ctr"/>
        <c:lblOffset val="100"/>
        <c:noMultiLvlLbl val="0"/>
      </c:catAx>
      <c:valAx>
        <c:axId val="187323904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87322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697656280124332"/>
          <c:y val="0.14132472448559819"/>
          <c:w val="0.49296076305441794"/>
          <c:h val="0.2028833385056185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firstPageNumber="36" orientation="landscape" useFirstPageNumber="1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114238243155388"/>
          <c:y val="0.1305251414765117"/>
          <c:w val="0.78194630258373665"/>
          <c:h val="0.4213668854809434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'สรุป ขก.'!$L$7</c:f>
              <c:strCache>
                <c:ptCount val="1"/>
                <c:pt idx="0">
                  <c:v>จำนวน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/>
              </a:solidFill>
            </c:spPr>
          </c:dPt>
          <c:dLbls>
            <c:dLbl>
              <c:idx val="0"/>
              <c:layout>
                <c:manualLayout>
                  <c:x val="4.8929663608562688E-3"/>
                  <c:y val="-9.744213126657123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  <a:r>
                      <a:rPr lang="th-TH"/>
                      <a:t>25 โครงการ </a:t>
                    </a:r>
                    <a:r>
                      <a:rPr lang="en-US"/>
                      <a:t>4,326,561</a:t>
                    </a:r>
                    <a:r>
                      <a:rPr lang="th-TH"/>
                      <a:t> บาท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2018348623853212E-2"/>
                  <c:y val="-1.299228416887616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  <a:r>
                      <a:rPr lang="th-TH"/>
                      <a:t>5 โครงการ </a:t>
                    </a:r>
                    <a:r>
                      <a:rPr lang="en-US"/>
                      <a:t>2,893,700</a:t>
                    </a:r>
                    <a:r>
                      <a:rPr lang="th-TH"/>
                      <a:t> บาท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9571865443425075E-2"/>
                  <c:y val="-2.27364972955332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  <a:r>
                      <a:rPr lang="th-TH"/>
                      <a:t>5 โครงการ</a:t>
                    </a:r>
                    <a:r>
                      <a:rPr lang="en-US"/>
                      <a:t>259,520</a:t>
                    </a:r>
                    <a:r>
                      <a:rPr lang="th-TH"/>
                      <a:t> บาท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4.4036697247706424E-2"/>
                  <c:y val="-3.572878146440945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  <a:r>
                      <a:rPr lang="th-TH"/>
                      <a:t>9 โครงการ</a:t>
                    </a:r>
                    <a:r>
                      <a:rPr lang="en-US"/>
                      <a:t>274,302</a:t>
                    </a:r>
                    <a:r>
                      <a:rPr lang="th-TH"/>
                      <a:t> บาท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'สรุป ขก.'!$A$8:$A$11</c:f>
              <c:strCache>
                <c:ptCount val="4"/>
                <c:pt idx="0">
                  <c:v>สำนักงานผู้อำนวยการ วิทยาเขตขอนแก่น</c:v>
                </c:pt>
                <c:pt idx="1">
                  <c:v>คณะบริหารธุรกิจและเทคโนโลยีสารสนเทศ</c:v>
                </c:pt>
                <c:pt idx="2">
                  <c:v>คณะครุศาสตร์อุตสาหกรรม</c:v>
                </c:pt>
                <c:pt idx="3">
                  <c:v>คณะวิศวกรรมศาสตร์</c:v>
                </c:pt>
              </c:strCache>
            </c:strRef>
          </c:cat>
          <c:val>
            <c:numRef>
              <c:f>'สรุป ขก.'!$L$8:$L$11</c:f>
              <c:numCache>
                <c:formatCode>_(* #,##0_);_(* \(#,##0\);_(* "-"??_);_(@_)</c:formatCode>
                <c:ptCount val="4"/>
                <c:pt idx="0">
                  <c:v>4326561</c:v>
                </c:pt>
                <c:pt idx="1">
                  <c:v>2893700</c:v>
                </c:pt>
                <c:pt idx="2">
                  <c:v>259520</c:v>
                </c:pt>
                <c:pt idx="3">
                  <c:v>274301.5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32830848"/>
        <c:axId val="232839040"/>
        <c:axId val="0"/>
      </c:bar3DChart>
      <c:catAx>
        <c:axId val="2328308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400" b="1"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32839040"/>
        <c:crosses val="autoZero"/>
        <c:auto val="1"/>
        <c:lblAlgn val="ctr"/>
        <c:lblOffset val="100"/>
        <c:noMultiLvlLbl val="0"/>
      </c:catAx>
      <c:valAx>
        <c:axId val="232839040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txPr>
          <a:bodyPr/>
          <a:lstStyle/>
          <a:p>
            <a:pPr>
              <a:defRPr sz="1050" b="1"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32830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งบประมาณรวมจำแนกตามหน่วยงานและผลผลิต</a:t>
            </a:r>
            <a:endParaRPr lang="en-US"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</c:rich>
      </c:tx>
      <c:layout>
        <c:manualLayout>
          <c:xMode val="edge"/>
          <c:yMode val="edge"/>
          <c:x val="0.20097936663026611"/>
          <c:y val="3.2962500872727629E-3"/>
        </c:manualLayout>
      </c:layout>
      <c:overlay val="0"/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'สรุป ขก.'!$B$6:$C$6</c:f>
              <c:strCache>
                <c:ptCount val="1"/>
                <c:pt idx="0">
                  <c:v>ผู้สำเร็จการศึกษาด้านสังคมศาสตร์  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0.26634948407895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'สรุป ขก.'!$A$8:$A$11</c:f>
              <c:strCache>
                <c:ptCount val="4"/>
                <c:pt idx="0">
                  <c:v>สำนักงานผู้อำนวยการ วิทยาเขตขอนแก่น</c:v>
                </c:pt>
                <c:pt idx="1">
                  <c:v>คณะบริหารธุรกิจและเทคโนโลยีสารสนเทศ</c:v>
                </c:pt>
                <c:pt idx="2">
                  <c:v>คณะครุศาสตร์อุตสาหกรรม</c:v>
                </c:pt>
                <c:pt idx="3">
                  <c:v>คณะวิศวกรรมศาสตร์</c:v>
                </c:pt>
              </c:strCache>
            </c:strRef>
          </c:cat>
          <c:val>
            <c:numRef>
              <c:f>'สรุป ขก.'!$C$8:$C$11</c:f>
              <c:numCache>
                <c:formatCode>_(* #,##0_);_(* \(#,##0\);_(* "-"??_);_(@_)</c:formatCode>
                <c:ptCount val="4"/>
                <c:pt idx="0">
                  <c:v>0</c:v>
                </c:pt>
                <c:pt idx="1">
                  <c:v>2893700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1"/>
          <c:tx>
            <c:strRef>
              <c:f>'สรุป ขก.'!$D$6:$E$6</c:f>
              <c:strCache>
                <c:ptCount val="1"/>
                <c:pt idx="0">
                  <c:v>ผู้สำเร็จการศึกษาด้านวิทยาศาสตร์และเทคโนโลยี 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4.8661800486618006E-3"/>
                  <c:y val="-0.26699625706909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0.26634948407895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4330900243309003E-3"/>
                  <c:y val="-0.263178656887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'สรุป ขก.'!$A$8:$A$11</c:f>
              <c:strCache>
                <c:ptCount val="4"/>
                <c:pt idx="0">
                  <c:v>สำนักงานผู้อำนวยการ วิทยาเขตขอนแก่น</c:v>
                </c:pt>
                <c:pt idx="1">
                  <c:v>คณะบริหารธุรกิจและเทคโนโลยีสารสนเทศ</c:v>
                </c:pt>
                <c:pt idx="2">
                  <c:v>คณะครุศาสตร์อุตสาหกรรม</c:v>
                </c:pt>
                <c:pt idx="3">
                  <c:v>คณะวิศวกรรมศาสตร์</c:v>
                </c:pt>
              </c:strCache>
            </c:strRef>
          </c:cat>
          <c:val>
            <c:numRef>
              <c:f>'สรุป ขก.'!$E$8:$E$11</c:f>
              <c:numCache>
                <c:formatCode>_(* #,##0_);_(* \(#,##0\);_(* "-"??_);_(@_)</c:formatCode>
                <c:ptCount val="4"/>
                <c:pt idx="0">
                  <c:v>4326561</c:v>
                </c:pt>
                <c:pt idx="1">
                  <c:v>0</c:v>
                </c:pt>
                <c:pt idx="2">
                  <c:v>259520</c:v>
                </c:pt>
                <c:pt idx="3">
                  <c:v>274301.5</c:v>
                </c:pt>
              </c:numCache>
            </c:numRef>
          </c:val>
        </c:ser>
        <c:ser>
          <c:idx val="5"/>
          <c:order val="2"/>
          <c:tx>
            <c:strRef>
              <c:f>'สรุป ขก.'!$F$6:$G$6</c:f>
              <c:strCache>
                <c:ptCount val="1"/>
                <c:pt idx="0">
                  <c:v>ผลงานการให้บริการวิชาการ</c:v>
                </c:pt>
              </c:strCache>
            </c:strRef>
          </c:tx>
          <c:invertIfNegative val="0"/>
          <c:cat>
            <c:strRef>
              <c:f>'สรุป ขก.'!$A$8:$A$11</c:f>
              <c:strCache>
                <c:ptCount val="4"/>
                <c:pt idx="0">
                  <c:v>สำนักงานผู้อำนวยการ วิทยาเขตขอนแก่น</c:v>
                </c:pt>
                <c:pt idx="1">
                  <c:v>คณะบริหารธุรกิจและเทคโนโลยีสารสนเทศ</c:v>
                </c:pt>
                <c:pt idx="2">
                  <c:v>คณะครุศาสตร์อุตสาหกรรม</c:v>
                </c:pt>
                <c:pt idx="3">
                  <c:v>คณะวิศวกรรมศาสตร์</c:v>
                </c:pt>
              </c:strCache>
            </c:strRef>
          </c:cat>
          <c:val>
            <c:numRef>
              <c:f>'สรุป ขก.'!$G$8:$G$11</c:f>
              <c:numCache>
                <c:formatCode>_(* #,##0_);_(* \(#,##0\);_(* "-"??_);_(@_)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7"/>
          <c:order val="3"/>
          <c:tx>
            <c:strRef>
              <c:f>'สรุป ขก.'!$H$6:$I$6</c:f>
              <c:strCache>
                <c:ptCount val="1"/>
                <c:pt idx="0">
                  <c:v>ผลงานทำนุบำรุงศิลปวัฒนธรรม</c:v>
                </c:pt>
              </c:strCache>
            </c:strRef>
          </c:tx>
          <c:invertIfNegative val="0"/>
          <c:cat>
            <c:strRef>
              <c:f>'สรุป ขก.'!$A$8:$A$11</c:f>
              <c:strCache>
                <c:ptCount val="4"/>
                <c:pt idx="0">
                  <c:v>สำนักงานผู้อำนวยการ วิทยาเขตขอนแก่น</c:v>
                </c:pt>
                <c:pt idx="1">
                  <c:v>คณะบริหารธุรกิจและเทคโนโลยีสารสนเทศ</c:v>
                </c:pt>
                <c:pt idx="2">
                  <c:v>คณะครุศาสตร์อุตสาหกรรม</c:v>
                </c:pt>
                <c:pt idx="3">
                  <c:v>คณะวิศวกรรมศาสตร์</c:v>
                </c:pt>
              </c:strCache>
            </c:strRef>
          </c:cat>
          <c:val>
            <c:numRef>
              <c:f>'สรุป ขก.'!$I$8:$I$11</c:f>
              <c:numCache>
                <c:formatCode>_(* #,##0_);_(* \(#,##0\);_(* "-"??_);_(@_)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34218240"/>
        <c:axId val="234219776"/>
      </c:barChart>
      <c:catAx>
        <c:axId val="2342182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200" b="1"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34219776"/>
        <c:crosses val="autoZero"/>
        <c:auto val="1"/>
        <c:lblAlgn val="ctr"/>
        <c:lblOffset val="100"/>
        <c:noMultiLvlLbl val="0"/>
      </c:catAx>
      <c:valAx>
        <c:axId val="234219776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/>
          <a:lstStyle/>
          <a:p>
            <a:pPr>
              <a:defRPr sz="1100" b="1"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34218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533544418058848"/>
          <c:y val="0.24999876715055791"/>
          <c:w val="0.26006601026723514"/>
          <c:h val="0.49992018922032783"/>
        </c:manualLayout>
      </c:layout>
      <c:overlay val="0"/>
      <c:txPr>
        <a:bodyPr/>
        <a:lstStyle/>
        <a:p>
          <a:pPr>
            <a:defRPr sz="1400" b="1"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งบประมาณรวมจำแนกตามหน่วยงาน</a:t>
            </a:r>
            <a:endParaRPr lang="en-US" sz="1800"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'สรุป สก.'!$L$7</c:f>
              <c:strCache>
                <c:ptCount val="1"/>
                <c:pt idx="0">
                  <c:v>จำนวน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</c:dPt>
          <c:dLbls>
            <c:dLbl>
              <c:idx val="0"/>
              <c:layout>
                <c:manualLayout>
                  <c:x val="-1.4290816541248811E-2"/>
                  <c:y val="-6.4961420844380823E-3"/>
                </c:manualLayout>
              </c:layout>
              <c:tx>
                <c:rich>
                  <a:bodyPr/>
                  <a:lstStyle/>
                  <a:p>
                    <a:pPr>
                      <a:defRPr sz="1400" b="1">
                        <a:latin typeface="TH SarabunPSK" panose="020B0500040200020003" pitchFamily="34" charset="-34"/>
                        <a:cs typeface="TH SarabunPSK" panose="020B0500040200020003" pitchFamily="34" charset="-34"/>
                      </a:defRPr>
                    </a:pPr>
                    <a:r>
                      <a:rPr lang="en-US" sz="1400"/>
                      <a:t>17 </a:t>
                    </a:r>
                    <a:r>
                      <a:rPr lang="th-TH" sz="1400"/>
                      <a:t>โครงการ</a:t>
                    </a:r>
                    <a:r>
                      <a:rPr lang="en-US" sz="1400"/>
                      <a:t> 1,009,630</a:t>
                    </a:r>
                    <a:r>
                      <a:rPr lang="th-TH" sz="1400"/>
                      <a:t> บาท</a:t>
                    </a:r>
                    <a:r>
                      <a:rPr lang="en-US" sz="1400"/>
                      <a:t>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8.5744899247492869E-3"/>
                  <c:y val="-6.4963978380634538E-3"/>
                </c:manualLayout>
              </c:layout>
              <c:tx>
                <c:rich>
                  <a:bodyPr/>
                  <a:lstStyle/>
                  <a:p>
                    <a:pPr>
                      <a:defRPr sz="1400" b="1">
                        <a:latin typeface="TH SarabunPSK" panose="020B0500040200020003" pitchFamily="34" charset="-34"/>
                        <a:cs typeface="TH SarabunPSK" panose="020B0500040200020003" pitchFamily="34" charset="-34"/>
                      </a:defRPr>
                    </a:pPr>
                    <a:r>
                      <a:rPr lang="th-TH" sz="1400"/>
                      <a:t>12 โครงการ</a:t>
                    </a:r>
                    <a:r>
                      <a:rPr lang="en-US" sz="1400"/>
                      <a:t> 989,380 </a:t>
                    </a:r>
                    <a:r>
                      <a:rPr lang="th-TH" sz="1400"/>
                      <a:t>บาท</a:t>
                    </a:r>
                    <a:endParaRPr lang="en-US" sz="1400"/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1.6240355211095205E-2"/>
                </c:manualLayout>
              </c:layout>
              <c:tx>
                <c:rich>
                  <a:bodyPr/>
                  <a:lstStyle/>
                  <a:p>
                    <a:pPr>
                      <a:defRPr sz="1400" b="1">
                        <a:latin typeface="TH SarabunPSK" panose="020B0500040200020003" pitchFamily="34" charset="-34"/>
                        <a:cs typeface="TH SarabunPSK" panose="020B0500040200020003" pitchFamily="34" charset="-34"/>
                      </a:defRPr>
                    </a:pPr>
                    <a:r>
                      <a:rPr lang="en-US" sz="1400"/>
                      <a:t> </a:t>
                    </a:r>
                    <a:r>
                      <a:rPr lang="th-TH" sz="1400"/>
                      <a:t>4 โครงการ</a:t>
                    </a:r>
                    <a:r>
                      <a:rPr lang="en-US" sz="1400"/>
                      <a:t>166,200</a:t>
                    </a:r>
                    <a:r>
                      <a:rPr lang="th-TH" sz="1400"/>
                      <a:t> บาท</a:t>
                    </a:r>
                    <a:r>
                      <a:rPr lang="en-US" sz="1400"/>
                      <a:t>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'สรุป สก.'!$A$8:$A$10</c:f>
              <c:strCache>
                <c:ptCount val="3"/>
                <c:pt idx="0">
                  <c:v>สำนักงานผู้อำนวยการ วิทยาเขตสกลนคร</c:v>
                </c:pt>
                <c:pt idx="1">
                  <c:v>คณะอุตสาหกรรมและเทคโนโลยี</c:v>
                </c:pt>
                <c:pt idx="2">
                  <c:v>คณะทรัพยากรธรรมชาติ</c:v>
                </c:pt>
              </c:strCache>
            </c:strRef>
          </c:cat>
          <c:val>
            <c:numRef>
              <c:f>'สรุป สก.'!$L$8:$L$10</c:f>
              <c:numCache>
                <c:formatCode>_(* #,##0_);_(* \(#,##0\);_(* "-"??_);_(@_)</c:formatCode>
                <c:ptCount val="3"/>
                <c:pt idx="0">
                  <c:v>1009630</c:v>
                </c:pt>
                <c:pt idx="1">
                  <c:v>989380</c:v>
                </c:pt>
                <c:pt idx="2">
                  <c:v>166200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46421760"/>
        <c:axId val="246427648"/>
        <c:axId val="0"/>
      </c:bar3DChart>
      <c:catAx>
        <c:axId val="246421760"/>
        <c:scaling>
          <c:orientation val="minMax"/>
        </c:scaling>
        <c:delete val="0"/>
        <c:axPos val="b"/>
        <c:majorTickMark val="none"/>
        <c:minorTickMark val="none"/>
        <c:tickLblPos val="nextTo"/>
        <c:crossAx val="246427648"/>
        <c:crosses val="autoZero"/>
        <c:auto val="1"/>
        <c:lblAlgn val="ctr"/>
        <c:lblOffset val="100"/>
        <c:noMultiLvlLbl val="0"/>
      </c:catAx>
      <c:valAx>
        <c:axId val="24642764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246421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 sz="1800" b="1" i="0" baseline="0">
                <a:effectLst/>
              </a:rPr>
              <a:t>งบประมาณรวมจำแนกตามหน่วยงานและผลผลิต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'สรุป สก.'!$B$6</c:f>
              <c:strCache>
                <c:ptCount val="1"/>
                <c:pt idx="0">
                  <c:v>ผู้สำเร็จการศึกษาด้านสังคมศาสตร์  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0.252631485884243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'สรุป สก.'!$A$8:$A$10</c:f>
              <c:strCache>
                <c:ptCount val="3"/>
                <c:pt idx="0">
                  <c:v>สำนักงานผู้อำนวยการ วิทยาเขตสกลนคร</c:v>
                </c:pt>
                <c:pt idx="1">
                  <c:v>คณะอุตสาหกรรมและเทคโนโลยี</c:v>
                </c:pt>
                <c:pt idx="2">
                  <c:v>คณะทรัพยากรธรรมชาติ</c:v>
                </c:pt>
              </c:strCache>
            </c:strRef>
          </c:cat>
          <c:val>
            <c:numRef>
              <c:f>'สรุป สก.'!$C$8:$C$10</c:f>
              <c:numCache>
                <c:formatCode>_(* #,##0_);_(* \(#,##0\);_(* "-"??_);_(@_)</c:formatCode>
                <c:ptCount val="3"/>
                <c:pt idx="0">
                  <c:v>1009630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1"/>
          <c:tx>
            <c:strRef>
              <c:f>'สรุป สก.'!$D$6</c:f>
              <c:strCache>
                <c:ptCount val="1"/>
                <c:pt idx="0">
                  <c:v>ผู้สำเร็จการศึกษาด้านวิทยาศาสตร์และเทคโนโลยี 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4.1569228558583724E-3"/>
                  <c:y val="-0.252631485884243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1961535698229658E-2"/>
                  <c:y val="4.6783608497082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'สรุป สก.'!$A$8:$A$10</c:f>
              <c:strCache>
                <c:ptCount val="3"/>
                <c:pt idx="0">
                  <c:v>สำนักงานผู้อำนวยการ วิทยาเขตสกลนคร</c:v>
                </c:pt>
                <c:pt idx="1">
                  <c:v>คณะอุตสาหกรรมและเทคโนโลยี</c:v>
                </c:pt>
                <c:pt idx="2">
                  <c:v>คณะทรัพยากรธรรมชาติ</c:v>
                </c:pt>
              </c:strCache>
            </c:strRef>
          </c:cat>
          <c:val>
            <c:numRef>
              <c:f>'สรุป สก.'!$E$8:$E$10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989380</c:v>
                </c:pt>
                <c:pt idx="2">
                  <c:v>66200</c:v>
                </c:pt>
              </c:numCache>
            </c:numRef>
          </c:val>
        </c:ser>
        <c:ser>
          <c:idx val="5"/>
          <c:order val="2"/>
          <c:tx>
            <c:strRef>
              <c:f>'สรุป สก.'!$F$6</c:f>
              <c:strCache>
                <c:ptCount val="1"/>
                <c:pt idx="0">
                  <c:v>ผลงานการให้บริการวิชาการ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1.6365838015190442E-7"/>
                  <c:y val="-5.6140330196498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'สรุป สก.'!$A$8:$A$10</c:f>
              <c:strCache>
                <c:ptCount val="3"/>
                <c:pt idx="0">
                  <c:v>สำนักงานผู้อำนวยการ วิทยาเขตสกลนคร</c:v>
                </c:pt>
                <c:pt idx="1">
                  <c:v>คณะอุตสาหกรรมและเทคโนโลยี</c:v>
                </c:pt>
                <c:pt idx="2">
                  <c:v>คณะทรัพยากรธรรมชาติ</c:v>
                </c:pt>
              </c:strCache>
            </c:strRef>
          </c:cat>
          <c:val>
            <c:numRef>
              <c:f>'สรุป สก.'!$G$8:$G$10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100000</c:v>
                </c:pt>
              </c:numCache>
            </c:numRef>
          </c:val>
        </c:ser>
        <c:ser>
          <c:idx val="7"/>
          <c:order val="3"/>
          <c:tx>
            <c:strRef>
              <c:f>'สรุป สก.'!$H$6</c:f>
              <c:strCache>
                <c:ptCount val="1"/>
                <c:pt idx="0">
                  <c:v>ผลงานทำนุบำรุงศิลปวัฒนธรรม</c:v>
                </c:pt>
              </c:strCache>
            </c:strRef>
          </c:tx>
          <c:invertIfNegative val="0"/>
          <c:cat>
            <c:strRef>
              <c:f>'สรุป สก.'!$A$8:$A$10</c:f>
              <c:strCache>
                <c:ptCount val="3"/>
                <c:pt idx="0">
                  <c:v>สำนักงานผู้อำนวยการ วิทยาเขตสกลนคร</c:v>
                </c:pt>
                <c:pt idx="1">
                  <c:v>คณะอุตสาหกรรมและเทคโนโลยี</c:v>
                </c:pt>
                <c:pt idx="2">
                  <c:v>คณะทรัพยากรธรรมชาติ</c:v>
                </c:pt>
              </c:strCache>
            </c:strRef>
          </c:cat>
          <c:val>
            <c:numRef>
              <c:f>'สรุป สก.'!$I$8:$I$10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46463488"/>
        <c:axId val="246825728"/>
      </c:barChart>
      <c:catAx>
        <c:axId val="246463488"/>
        <c:scaling>
          <c:orientation val="minMax"/>
        </c:scaling>
        <c:delete val="0"/>
        <c:axPos val="b"/>
        <c:majorTickMark val="none"/>
        <c:minorTickMark val="none"/>
        <c:tickLblPos val="nextTo"/>
        <c:crossAx val="246825728"/>
        <c:crosses val="autoZero"/>
        <c:auto val="1"/>
        <c:lblAlgn val="ctr"/>
        <c:lblOffset val="100"/>
        <c:noMultiLvlLbl val="0"/>
      </c:catAx>
      <c:valAx>
        <c:axId val="2468257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crossAx val="2464634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2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ผู้สำเร็จการศึกษาด้านวิทยาศาสตร์และเทคโนโลยี</a:t>
            </a:r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3718819089187309E-2"/>
          <c:y val="0.3215371045763179"/>
          <c:w val="0.91524538577976178"/>
          <c:h val="0.65540655958007332"/>
        </c:manualLayout>
      </c:layout>
      <c:pie3DChart>
        <c:varyColors val="1"/>
        <c:ser>
          <c:idx val="1"/>
          <c:order val="0"/>
          <c:tx>
            <c:strRef>
              <c:f>สรุป!$E$6:$E$7</c:f>
              <c:strCache>
                <c:ptCount val="1"/>
                <c:pt idx="0">
                  <c:v>ผู้สำเร็จการศึกษาด้านวิทยาศาสตร์และเทคโนโลยี  งบประมาณ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7.9874785173229337E-2"/>
                  <c:y val="-0.15726125731832269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44 โครงการ 44,838,230 บาท (</a:t>
                    </a:r>
                    <a:r>
                      <a:rPr lang="en-US"/>
                      <a:t>85%</a:t>
                    </a:r>
                    <a:r>
                      <a:rPr lang="th-TH"/>
                      <a:t>)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7.8590947646174636E-2"/>
                  <c:y val="8.4717796979346754E-2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29 โครงการ 2,842,884 บาท (</a:t>
                    </a:r>
                    <a:r>
                      <a:rPr lang="en-US"/>
                      <a:t>6%</a:t>
                    </a:r>
                    <a:r>
                      <a:rPr lang="th-TH"/>
                      <a:t>)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th-TH"/>
                      <a:t>37 โครงการ 4,860,383 บาท (</a:t>
                    </a:r>
                    <a:r>
                      <a:rPr lang="en-US"/>
                      <a:t>9%</a:t>
                    </a:r>
                    <a:r>
                      <a:rPr lang="th-TH"/>
                      <a:t>)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845956397691755"/>
                  <c:y val="-2.5850822762948183E-2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15 โครงการ 1,055,580 บาท (</a:t>
                    </a:r>
                    <a:r>
                      <a:rPr lang="en-US"/>
                      <a:t>2%</a:t>
                    </a:r>
                    <a:r>
                      <a:rPr lang="th-TH"/>
                      <a:t>)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400" b="1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สรุป!$A$8:$A$11</c:f>
              <c:strCache>
                <c:ptCount val="4"/>
                <c:pt idx="0">
                  <c:v>นครราชสีมา</c:v>
                </c:pt>
                <c:pt idx="1">
                  <c:v>วิทยาเขตสุรินทร์</c:v>
                </c:pt>
                <c:pt idx="2">
                  <c:v>วิทยาเขตขอนแก่น</c:v>
                </c:pt>
                <c:pt idx="3">
                  <c:v>วิทยาเขตสกลนคร</c:v>
                </c:pt>
              </c:strCache>
            </c:strRef>
          </c:cat>
          <c:val>
            <c:numRef>
              <c:f>สรุป!$E$8:$E$11</c:f>
              <c:numCache>
                <c:formatCode>_(* #,##0_);_(* \(#,##0\);_(* "-"??_);_(@_)</c:formatCode>
                <c:ptCount val="4"/>
                <c:pt idx="0">
                  <c:v>44838230</c:v>
                </c:pt>
                <c:pt idx="1">
                  <c:v>2842884</c:v>
                </c:pt>
                <c:pt idx="2">
                  <c:v>4860382.5</c:v>
                </c:pt>
                <c:pt idx="3">
                  <c:v>1055580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t"/>
      <c:layout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>
                <a:latin typeface="TH SarabunPSK" panose="020B0500040200020003" pitchFamily="34" charset="-34"/>
                <a:cs typeface="TH SarabunPSK" panose="020B0500040200020003" pitchFamily="34" charset="-34"/>
              </a:rPr>
              <a:t>ผลงานการให้บริการวิชาการ</a:t>
            </a:r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80300769510423E-2"/>
          <c:y val="0.27737114627492437"/>
          <c:w val="0.91607556013661062"/>
          <c:h val="0.70826071812727409"/>
        </c:manualLayout>
      </c:layout>
      <c:pie3DChart>
        <c:varyColors val="1"/>
        <c:ser>
          <c:idx val="0"/>
          <c:order val="0"/>
          <c:tx>
            <c:strRef>
              <c:f>สรุป!$F$6:$F$7</c:f>
              <c:strCache>
                <c:ptCount val="1"/>
                <c:pt idx="0">
                  <c:v>ผลงานการให้บริการวิชาการ จำนวนโครงการ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4.3043302779532694E-2"/>
                  <c:y val="-1.56304524935925E-2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9 โครงการ 829,330 บาท (</a:t>
                    </a:r>
                    <a:r>
                      <a:rPr lang="en-US"/>
                      <a:t>36%</a:t>
                    </a:r>
                    <a:r>
                      <a:rPr lang="th-TH"/>
                      <a:t>)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2.1578006661836315E-2"/>
                  <c:y val="-9.6477186504564799E-2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16 โครงการ 338,521 บาท (</a:t>
                    </a:r>
                    <a:r>
                      <a:rPr lang="en-US"/>
                      <a:t>64%</a:t>
                    </a:r>
                    <a:r>
                      <a:rPr lang="th-TH"/>
                      <a:t>)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1418360452748453E-2"/>
                  <c:y val="1.886387943039782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797155392519478"/>
                  <c:y val="-1.1046930565222225E-2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1</a:t>
                    </a:r>
                    <a:r>
                      <a:rPr lang="th-TH" baseline="0"/>
                      <a:t> โครงการ 100,000 บาท (</a:t>
                    </a:r>
                    <a:r>
                      <a:rPr lang="en-US"/>
                      <a:t>4%</a:t>
                    </a:r>
                    <a:r>
                      <a:rPr lang="th-TH"/>
                      <a:t>)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สรุป!$A$8:$A$11</c:f>
              <c:strCache>
                <c:ptCount val="4"/>
                <c:pt idx="0">
                  <c:v>นครราชสีมา</c:v>
                </c:pt>
                <c:pt idx="1">
                  <c:v>วิทยาเขตสุรินทร์</c:v>
                </c:pt>
                <c:pt idx="2">
                  <c:v>วิทยาเขตขอนแก่น</c:v>
                </c:pt>
                <c:pt idx="3">
                  <c:v>วิทยาเขตสกลนคร</c:v>
                </c:pt>
              </c:strCache>
            </c:strRef>
          </c:cat>
          <c:val>
            <c:numRef>
              <c:f>สรุป!$F$8:$F$11</c:f>
              <c:numCache>
                <c:formatCode>General</c:formatCode>
                <c:ptCount val="4"/>
                <c:pt idx="0">
                  <c:v>9</c:v>
                </c:pt>
                <c:pt idx="1">
                  <c:v>16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tx>
            <c:strRef>
              <c:f>สรุป!$G$6:$G$7</c:f>
              <c:strCache>
                <c:ptCount val="1"/>
                <c:pt idx="0">
                  <c:v>ผลงานการให้บริการวิชาการ งบประมาณ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สรุป!$A$8:$A$11</c:f>
              <c:strCache>
                <c:ptCount val="4"/>
                <c:pt idx="0">
                  <c:v>นครราชสีมา</c:v>
                </c:pt>
                <c:pt idx="1">
                  <c:v>วิทยาเขตสุรินทร์</c:v>
                </c:pt>
                <c:pt idx="2">
                  <c:v>วิทยาเขตขอนแก่น</c:v>
                </c:pt>
                <c:pt idx="3">
                  <c:v>วิทยาเขตสกลนคร</c:v>
                </c:pt>
              </c:strCache>
            </c:strRef>
          </c:cat>
          <c:val>
            <c:numRef>
              <c:f>สรุป!$G$8:$G$11</c:f>
              <c:numCache>
                <c:formatCode>_(* #,##0_);_(* \(#,##0\);_(* "-"??_);_(@_)</c:formatCode>
                <c:ptCount val="4"/>
                <c:pt idx="0">
                  <c:v>829330</c:v>
                </c:pt>
                <c:pt idx="1">
                  <c:v>338521</c:v>
                </c:pt>
                <c:pt idx="2">
                  <c:v>0</c:v>
                </c:pt>
                <c:pt idx="3">
                  <c:v>100000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>
                <a:latin typeface="TH SarabunPSK" panose="020B0500040200020003" pitchFamily="34" charset="-34"/>
                <a:cs typeface="TH SarabunPSK" panose="020B0500040200020003" pitchFamily="34" charset="-34"/>
              </a:rPr>
              <a:t>ผลงานทำนุบำรุงศิลปวัฒนธรรม</a:t>
            </a:r>
          </a:p>
        </c:rich>
      </c:tx>
      <c:layout/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193361837454566E-2"/>
          <c:y val="0.23454327799865213"/>
          <c:w val="0.84561327632509087"/>
          <c:h val="0.60095309557672305"/>
        </c:manualLayout>
      </c:layout>
      <c:pie3DChart>
        <c:varyColors val="1"/>
        <c:ser>
          <c:idx val="1"/>
          <c:order val="0"/>
          <c:tx>
            <c:strRef>
              <c:f>สรุป!$I$6:$I$7</c:f>
              <c:strCache>
                <c:ptCount val="1"/>
                <c:pt idx="0">
                  <c:v>ผลงานทำนุบำรุงศิลปวัฒนธรรม งบประมาณ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6.6538474306889817E-4"/>
                  <c:y val="-0.3065107278848096"/>
                </c:manualLayout>
              </c:layout>
              <c:tx>
                <c:rich>
                  <a:bodyPr/>
                  <a:lstStyle/>
                  <a:p>
                    <a:r>
                      <a:rPr lang="th-TH" sz="1600" b="1"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2 โครงการ 47,670 บาท (</a:t>
                    </a:r>
                    <a:r>
                      <a:rPr lang="en-US" sz="1600" b="1"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100%</a:t>
                    </a:r>
                    <a:r>
                      <a:rPr lang="th-TH" sz="1600" b="1"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)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1600" b="1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สรุป!$A$8:$A$11</c:f>
              <c:strCache>
                <c:ptCount val="4"/>
                <c:pt idx="0">
                  <c:v>นครราชสีมา</c:v>
                </c:pt>
                <c:pt idx="1">
                  <c:v>วิทยาเขตสุรินทร์</c:v>
                </c:pt>
                <c:pt idx="2">
                  <c:v>วิทยาเขตขอนแก่น</c:v>
                </c:pt>
                <c:pt idx="3">
                  <c:v>วิทยาเขตสกลนคร</c:v>
                </c:pt>
              </c:strCache>
            </c:strRef>
          </c:cat>
          <c:val>
            <c:numRef>
              <c:f>สรุป!$I$8:$I$11</c:f>
              <c:numCache>
                <c:formatCode>_(* #,##0_);_(* \(#,##0\);_(* "-"??_);_(@_)</c:formatCode>
                <c:ptCount val="4"/>
                <c:pt idx="0">
                  <c:v>47670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t"/>
      <c:layout/>
      <c:overlay val="0"/>
      <c:txPr>
        <a:bodyPr/>
        <a:lstStyle/>
        <a:p>
          <a:pPr>
            <a:defRPr sz="1600"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448199085119844"/>
          <c:y val="1.9841872399024008E-2"/>
          <c:w val="0.88476936028859965"/>
          <c:h val="0.4875079075186653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2"/>
            <c:invertIfNegative val="0"/>
            <c:bubble3D val="0"/>
            <c:spPr>
              <a:solidFill>
                <a:srgbClr val="CC00FF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1"/>
            <c:invertIfNegative val="0"/>
            <c:bubble3D val="0"/>
            <c:spPr>
              <a:solidFill>
                <a:srgbClr val="FFFF00"/>
              </a:solidFill>
            </c:spPr>
          </c:dPt>
          <c:cat>
            <c:strRef>
              <c:f>สรุป!$A$14:$A$27</c:f>
              <c:strCache>
                <c:ptCount val="14"/>
                <c:pt idx="0">
                  <c:v>ความเชื่อมโยงคลัสเตอร์</c:v>
                </c:pt>
                <c:pt idx="1">
                  <c:v>Logistic/Tourism/การท่องเที่ยว</c:v>
                </c:pt>
                <c:pt idx="2">
                  <c:v>Logistic/Tourism/อากาศยาน</c:v>
                </c:pt>
                <c:pt idx="3">
                  <c:v>Logistic/Tourism/ระบบขนส่งทางราง</c:v>
                </c:pt>
                <c:pt idx="4">
                  <c:v>Logistic/Tourism/เครื่องจักรกลหนัก</c:v>
                </c:pt>
                <c:pt idx="5">
                  <c:v>Commonality/Digital Economy</c:v>
                </c:pt>
                <c:pt idx="6">
                  <c:v>Commonality/Hands on</c:v>
                </c:pt>
                <c:pt idx="7">
                  <c:v>Commonality/SME</c:v>
                </c:pt>
                <c:pt idx="8">
                  <c:v>Agriulture /เกษตรอินทรีย์</c:v>
                </c:pt>
                <c:pt idx="9">
                  <c:v>Agriculture/การเกษตรนอกฤดูเพาะปลูก</c:v>
                </c:pt>
                <c:pt idx="10">
                  <c:v>Agriclure/การบริหารจัดการน้ำ</c:v>
                </c:pt>
                <c:pt idx="11">
                  <c:v>Food&amp;Health / สุขภาพ</c:v>
                </c:pt>
                <c:pt idx="12">
                  <c:v>Commonality/Green University</c:v>
                </c:pt>
                <c:pt idx="13">
                  <c:v>Physical grouping/ ครูช่าง</c:v>
                </c:pt>
              </c:strCache>
            </c:strRef>
          </c:cat>
          <c:val>
            <c:numRef>
              <c:f>สรุป!$C$14:$C$27</c:f>
              <c:numCache>
                <c:formatCode>General</c:formatCode>
                <c:ptCount val="14"/>
                <c:pt idx="1">
                  <c:v>5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156</c:v>
                </c:pt>
                <c:pt idx="7">
                  <c:v>7</c:v>
                </c:pt>
                <c:pt idx="8">
                  <c:v>11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131131264"/>
        <c:axId val="131132800"/>
        <c:axId val="0"/>
      </c:bar3DChart>
      <c:catAx>
        <c:axId val="131131264"/>
        <c:scaling>
          <c:orientation val="minMax"/>
        </c:scaling>
        <c:delete val="0"/>
        <c:axPos val="b"/>
        <c:majorTickMark val="none"/>
        <c:minorTickMark val="none"/>
        <c:tickLblPos val="nextTo"/>
        <c:crossAx val="131132800"/>
        <c:crosses val="autoZero"/>
        <c:auto val="1"/>
        <c:lblAlgn val="ctr"/>
        <c:lblOffset val="100"/>
        <c:noMultiLvlLbl val="0"/>
      </c:catAx>
      <c:valAx>
        <c:axId val="1311328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31131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04196357878068"/>
          <c:y val="3.3946246727142269E-2"/>
        </c:manualLayout>
      </c:layout>
      <c:overlay val="0"/>
      <c:txPr>
        <a:bodyPr/>
        <a:lstStyle/>
        <a:p>
          <a:pPr>
            <a:defRPr sz="2000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สรุป!$L$6</c:f>
              <c:strCache>
                <c:ptCount val="1"/>
                <c:pt idx="0">
                  <c:v>รวมงบประมาณ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effectLst>
                <a:outerShdw blurRad="50800" dist="50800" dir="5400000" algn="ctr" rotWithShape="0">
                  <a:schemeClr val="bg1"/>
                </a:out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</c:dPt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th-TH"/>
                      <a:t>68 โครงการ ร้อยละ 82.71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 </a:t>
                    </a:r>
                    <a:r>
                      <a:rPr lang="th-TH"/>
                      <a:t>51 โครงการ ร้อยละ 5.15</a:t>
                    </a:r>
                    <a:r>
                      <a:rPr lang="en-US"/>
                      <a:t>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  <a:r>
                      <a:rPr lang="th-TH"/>
                      <a:t>44 โครงการ ร้อยละ 12.14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 33 </a:t>
                    </a:r>
                    <a:r>
                      <a:rPr lang="th-TH"/>
                      <a:t>โครงกร</a:t>
                    </a:r>
                    <a:r>
                      <a:rPr lang="th-TH" baseline="0"/>
                      <a:t> ร้อยละ 16.84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สรุป!$A$8:$A$11</c:f>
              <c:strCache>
                <c:ptCount val="4"/>
                <c:pt idx="0">
                  <c:v>นครราชสีมา</c:v>
                </c:pt>
                <c:pt idx="1">
                  <c:v>วิทยาเขตสุรินทร์</c:v>
                </c:pt>
                <c:pt idx="2">
                  <c:v>วิทยาเขตขอนแก่น</c:v>
                </c:pt>
                <c:pt idx="3">
                  <c:v>วิทยาเขตสกลนคร</c:v>
                </c:pt>
              </c:strCache>
            </c:strRef>
          </c:cat>
          <c:val>
            <c:numRef>
              <c:f>สรุป!$L$8:$L$11</c:f>
              <c:numCache>
                <c:formatCode>_(* #,##0_);_(* \(#,##0\);_(* "-"??_);_(@_)</c:formatCode>
                <c:ptCount val="4"/>
                <c:pt idx="0">
                  <c:v>52823308</c:v>
                </c:pt>
                <c:pt idx="1">
                  <c:v>3288845</c:v>
                </c:pt>
                <c:pt idx="2">
                  <c:v>7754082.5</c:v>
                </c:pt>
                <c:pt idx="3">
                  <c:v>2165210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150976"/>
        <c:axId val="131152512"/>
      </c:barChart>
      <c:catAx>
        <c:axId val="131150976"/>
        <c:scaling>
          <c:orientation val="minMax"/>
        </c:scaling>
        <c:delete val="0"/>
        <c:axPos val="b"/>
        <c:majorTickMark val="none"/>
        <c:minorTickMark val="none"/>
        <c:tickLblPos val="nextTo"/>
        <c:crossAx val="131152512"/>
        <c:crosses val="autoZero"/>
        <c:auto val="1"/>
        <c:lblAlgn val="ctr"/>
        <c:lblOffset val="100"/>
        <c:noMultiLvlLbl val="0"/>
      </c:catAx>
      <c:valAx>
        <c:axId val="13115251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th-TH"/>
                  <a:t>บาท</a:t>
                </a:r>
                <a:endParaRPr lang="en-US"/>
              </a:p>
            </c:rich>
          </c:tx>
          <c:layout/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crossAx val="13115097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txPr>
    <a:bodyPr/>
    <a:lstStyle/>
    <a:p>
      <a:pPr>
        <a:defRPr sz="14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400">
                <a:latin typeface="TH SarabunPSK" panose="020B0500040200020003" pitchFamily="34" charset="-34"/>
                <a:cs typeface="TH SarabunPSK" panose="020B0500040200020003" pitchFamily="34" charset="-34"/>
              </a:rPr>
              <a:t>งบประมาณรวมแยกประเภทตามหน่วยงาน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'สรุป นม.'!$K$7</c:f>
              <c:strCache>
                <c:ptCount val="1"/>
                <c:pt idx="0">
                  <c:v>ร้อยละ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Pt>
            <c:idx val="5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6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3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14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15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</c:dPt>
          <c:dPt>
            <c:idx val="16"/>
            <c:invertIfNegative val="0"/>
            <c:bubble3D val="0"/>
            <c:spPr>
              <a:solidFill>
                <a:srgbClr val="CC00FF"/>
              </a:solidFill>
            </c:spPr>
          </c:dPt>
          <c:dLbls>
            <c:dLbl>
              <c:idx val="1"/>
              <c:layout>
                <c:manualLayout>
                  <c:x val="4.5431000683969084E-3"/>
                  <c:y val="-7.5056653360625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7.9504251196945899E-3"/>
                  <c:y val="-1.125827638447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246762594045753E-2"/>
                  <c:y val="3.377482915343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5.6788750854961352E-3"/>
                  <c:y val="-1.5011035179306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1357750170992271E-3"/>
                  <c:y val="-7.505517589653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2.2715500341984542E-3"/>
                  <c:y val="-2.064017337154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4.5431000683969084E-3"/>
                  <c:y val="6.879978312418931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4.5431000683969084E-3"/>
                  <c:y val="-5.629138192239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2.2715500341983709E-3"/>
                  <c:y val="-1.8763793974133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3.4073250512976811E-3"/>
                  <c:y val="-3.752906541235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4.5431000683969084E-3"/>
                  <c:y val="-5.629138192239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6.8146501025953621E-3"/>
                  <c:y val="-9.3818969870665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2.2715500341984542E-3"/>
                  <c:y val="-3.752758794826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2.2715500341984542E-3"/>
                  <c:y val="-3.752906541235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9504251196945899E-3"/>
                  <c:y val="-9.3818969870665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600" b="1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'สรุป นม.'!$A$8:$A$24</c:f>
              <c:strCache>
                <c:ptCount val="17"/>
                <c:pt idx="0">
                  <c:v>สำนักงานกิจการสภาของมหาวิทยาลัย</c:v>
                </c:pt>
                <c:pt idx="1">
                  <c:v>สำนักส่งเสริมวิชาการและงานทะเบียน</c:v>
                </c:pt>
                <c:pt idx="2">
                  <c:v>สำนักงานบริหารสินทรัพย์  </c:v>
                </c:pt>
                <c:pt idx="3">
                  <c:v>สำนักงานอธิการบดี </c:v>
                </c:pt>
                <c:pt idx="4">
                  <c:v>คณะวิศวกรรมศาสตร์และสถาปัตยกรรมศาสตร์</c:v>
                </c:pt>
                <c:pt idx="5">
                  <c:v>คณะศิลปกรรมและออกแบบอุตสาหกรรม</c:v>
                </c:pt>
                <c:pt idx="6">
                  <c:v>คณะบริหารธุรกิจ</c:v>
                </c:pt>
                <c:pt idx="7">
                  <c:v>คณะวิทยาศาสตร์และศิลปศาสตร์</c:v>
                </c:pt>
                <c:pt idx="8">
                  <c:v>สถาบันวิจัยและพัฒนา</c:v>
                </c:pt>
                <c:pt idx="9">
                  <c:v>หน่วยตรวจสอบภายใน</c:v>
                </c:pt>
                <c:pt idx="10">
                  <c:v>กองบริหารงานบุคคล </c:v>
                </c:pt>
                <c:pt idx="11">
                  <c:v>กองกลาง</c:v>
                </c:pt>
                <c:pt idx="12">
                  <c:v>กองนโยบายและแผน</c:v>
                </c:pt>
                <c:pt idx="13">
                  <c:v>กองพัฒนานักศึกษา</c:v>
                </c:pt>
                <c:pt idx="14">
                  <c:v>ศูนย์ศึกษานานาชาติ   </c:v>
                </c:pt>
                <c:pt idx="15">
                  <c:v>ศูนย์วิจัยและถ่ายทอดเทคโนโลยีทุ่งกุลาร้องไห้</c:v>
                </c:pt>
                <c:pt idx="16">
                  <c:v>วิทยาลัยนวัตกรรมวิชาชีพ </c:v>
                </c:pt>
              </c:strCache>
            </c:strRef>
          </c:cat>
          <c:val>
            <c:numRef>
              <c:f>'สรุป นม.'!$L$8:$L$24</c:f>
              <c:numCache>
                <c:formatCode>_(* #,##0_);_(* \(#,##0\);_(* "-"??_);_(@_)</c:formatCode>
                <c:ptCount val="17"/>
                <c:pt idx="0">
                  <c:v>7433500</c:v>
                </c:pt>
                <c:pt idx="1">
                  <c:v>103800</c:v>
                </c:pt>
                <c:pt idx="2">
                  <c:v>18630</c:v>
                </c:pt>
                <c:pt idx="3">
                  <c:v>39660568</c:v>
                </c:pt>
                <c:pt idx="4">
                  <c:v>1190470</c:v>
                </c:pt>
                <c:pt idx="5">
                  <c:v>1480375</c:v>
                </c:pt>
                <c:pt idx="6">
                  <c:v>4200</c:v>
                </c:pt>
                <c:pt idx="7">
                  <c:v>1193750</c:v>
                </c:pt>
                <c:pt idx="8">
                  <c:v>650000</c:v>
                </c:pt>
                <c:pt idx="9">
                  <c:v>27500</c:v>
                </c:pt>
                <c:pt idx="10">
                  <c:v>169570</c:v>
                </c:pt>
                <c:pt idx="11">
                  <c:v>419975</c:v>
                </c:pt>
                <c:pt idx="12">
                  <c:v>24000</c:v>
                </c:pt>
                <c:pt idx="13">
                  <c:v>70000</c:v>
                </c:pt>
                <c:pt idx="14">
                  <c:v>27080</c:v>
                </c:pt>
                <c:pt idx="15">
                  <c:v>294100</c:v>
                </c:pt>
                <c:pt idx="16">
                  <c:v>55790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131247488"/>
        <c:axId val="131249280"/>
        <c:axId val="0"/>
      </c:bar3DChart>
      <c:catAx>
        <c:axId val="1312474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400" b="1"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131249280"/>
        <c:crosses val="autoZero"/>
        <c:auto val="1"/>
        <c:lblAlgn val="ctr"/>
        <c:lblOffset val="100"/>
        <c:noMultiLvlLbl val="0"/>
      </c:catAx>
      <c:valAx>
        <c:axId val="13124928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400" b="1"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13124748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800" b="1"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400" b="1" i="0" baseline="0"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งบประมาณรวม จำแนกตามหน่วยงานและผลผลิต</a:t>
            </a:r>
            <a:endParaRPr lang="en-US" sz="2400"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'สรุป นม.'!$B$6:$C$6</c:f>
              <c:strCache>
                <c:ptCount val="1"/>
                <c:pt idx="0">
                  <c:v>ผู้สำเร็จการศึกษาด้านสังคมศาสตร์  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1.0916673973102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3694500460448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7.27778264873466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1413227121422358E-3"/>
                  <c:y val="5.2763924203326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-3.275002191930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600" b="1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'สรุป นม.'!$A$8:$A$24</c:f>
              <c:strCache>
                <c:ptCount val="17"/>
                <c:pt idx="0">
                  <c:v>สำนักงานกิจการสภาของมหาวิทยาลัย</c:v>
                </c:pt>
                <c:pt idx="1">
                  <c:v>สำนักส่งเสริมวิชาการและงานทะเบียน</c:v>
                </c:pt>
                <c:pt idx="2">
                  <c:v>สำนักงานบริหารสินทรัพย์  </c:v>
                </c:pt>
                <c:pt idx="3">
                  <c:v>สำนักงานอธิการบดี </c:v>
                </c:pt>
                <c:pt idx="4">
                  <c:v>คณะวิศวกรรมศาสตร์และสถาปัตยกรรมศาสตร์</c:v>
                </c:pt>
                <c:pt idx="5">
                  <c:v>คณะศิลปกรรมและออกแบบอุตสาหกรรม</c:v>
                </c:pt>
                <c:pt idx="6">
                  <c:v>คณะบริหารธุรกิจ</c:v>
                </c:pt>
                <c:pt idx="7">
                  <c:v>คณะวิทยาศาสตร์และศิลปศาสตร์</c:v>
                </c:pt>
                <c:pt idx="8">
                  <c:v>สถาบันวิจัยและพัฒนา</c:v>
                </c:pt>
                <c:pt idx="9">
                  <c:v>หน่วยตรวจสอบภายใน</c:v>
                </c:pt>
                <c:pt idx="10">
                  <c:v>กองบริหารงานบุคคล </c:v>
                </c:pt>
                <c:pt idx="11">
                  <c:v>กองกลาง</c:v>
                </c:pt>
                <c:pt idx="12">
                  <c:v>กองนโยบายและแผน</c:v>
                </c:pt>
                <c:pt idx="13">
                  <c:v>กองพัฒนานักศึกษา</c:v>
                </c:pt>
                <c:pt idx="14">
                  <c:v>ศูนย์ศึกษานานาชาติ   </c:v>
                </c:pt>
                <c:pt idx="15">
                  <c:v>ศูนย์วิจัยและถ่ายทอดเทคโนโลยีทุ่งกุลาร้องไห้</c:v>
                </c:pt>
                <c:pt idx="16">
                  <c:v>วิทยาลัยนวัตกรรมวิชาชีพ </c:v>
                </c:pt>
              </c:strCache>
            </c:strRef>
          </c:cat>
          <c:val>
            <c:numRef>
              <c:f>'สรุป นม.'!$C$8:$C$24</c:f>
              <c:numCache>
                <c:formatCode>_(* #,##0_);_(* \(#,##0\);_(* "-"??_);_(@_)</c:formatCode>
                <c:ptCount val="17"/>
                <c:pt idx="0">
                  <c:v>5804500</c:v>
                </c:pt>
                <c:pt idx="1">
                  <c:v>0</c:v>
                </c:pt>
                <c:pt idx="2">
                  <c:v>18630</c:v>
                </c:pt>
                <c:pt idx="3">
                  <c:v>936598</c:v>
                </c:pt>
                <c:pt idx="4">
                  <c:v>0</c:v>
                </c:pt>
                <c:pt idx="5">
                  <c:v>0</c:v>
                </c:pt>
                <c:pt idx="6">
                  <c:v>4200</c:v>
                </c:pt>
                <c:pt idx="7">
                  <c:v>120000</c:v>
                </c:pt>
                <c:pt idx="8">
                  <c:v>0</c:v>
                </c:pt>
                <c:pt idx="9">
                  <c:v>27500</c:v>
                </c:pt>
                <c:pt idx="10">
                  <c:v>169570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27080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1"/>
          <c:tx>
            <c:strRef>
              <c:f>'สรุป นม.'!$D$6:$E$6</c:f>
              <c:strCache>
                <c:ptCount val="1"/>
                <c:pt idx="0">
                  <c:v>ผู้สำเร็จการศึกษาด้านวิทยาศาสตร์และเทคโนโลยี </c:v>
                </c:pt>
              </c:strCache>
            </c:strRef>
          </c:tx>
          <c:invertIfNegative val="0"/>
          <c:dLbls>
            <c:dLbl>
              <c:idx val="12"/>
              <c:layout>
                <c:manualLayout>
                  <c:x val="-1.1413227121422358E-3"/>
                  <c:y val="-3.275002191930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2.2826454242844715E-3"/>
                  <c:y val="4.0027804568040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600" b="1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'สรุป นม.'!$A$8:$A$24</c:f>
              <c:strCache>
                <c:ptCount val="17"/>
                <c:pt idx="0">
                  <c:v>สำนักงานกิจการสภาของมหาวิทยาลัย</c:v>
                </c:pt>
                <c:pt idx="1">
                  <c:v>สำนักส่งเสริมวิชาการและงานทะเบียน</c:v>
                </c:pt>
                <c:pt idx="2">
                  <c:v>สำนักงานบริหารสินทรัพย์  </c:v>
                </c:pt>
                <c:pt idx="3">
                  <c:v>สำนักงานอธิการบดี </c:v>
                </c:pt>
                <c:pt idx="4">
                  <c:v>คณะวิศวกรรมศาสตร์และสถาปัตยกรรมศาสตร์</c:v>
                </c:pt>
                <c:pt idx="5">
                  <c:v>คณะศิลปกรรมและออกแบบอุตสาหกรรม</c:v>
                </c:pt>
                <c:pt idx="6">
                  <c:v>คณะบริหารธุรกิจ</c:v>
                </c:pt>
                <c:pt idx="7">
                  <c:v>คณะวิทยาศาสตร์และศิลปศาสตร์</c:v>
                </c:pt>
                <c:pt idx="8">
                  <c:v>สถาบันวิจัยและพัฒนา</c:v>
                </c:pt>
                <c:pt idx="9">
                  <c:v>หน่วยตรวจสอบภายใน</c:v>
                </c:pt>
                <c:pt idx="10">
                  <c:v>กองบริหารงานบุคคล </c:v>
                </c:pt>
                <c:pt idx="11">
                  <c:v>กองกลาง</c:v>
                </c:pt>
                <c:pt idx="12">
                  <c:v>กองนโยบายและแผน</c:v>
                </c:pt>
                <c:pt idx="13">
                  <c:v>กองพัฒนานักศึกษา</c:v>
                </c:pt>
                <c:pt idx="14">
                  <c:v>ศูนย์ศึกษานานาชาติ   </c:v>
                </c:pt>
                <c:pt idx="15">
                  <c:v>ศูนย์วิจัยและถ่ายทอดเทคโนโลยีทุ่งกุลาร้องไห้</c:v>
                </c:pt>
                <c:pt idx="16">
                  <c:v>วิทยาลัยนวัตกรรมวิชาชีพ </c:v>
                </c:pt>
              </c:strCache>
            </c:strRef>
          </c:cat>
          <c:val>
            <c:numRef>
              <c:f>'สรุป นม.'!$E$8:$E$24</c:f>
              <c:numCache>
                <c:formatCode>_(* #,##0_);_(* \(#,##0\);_(* "-"??_);_(@_)</c:formatCode>
                <c:ptCount val="17"/>
                <c:pt idx="0">
                  <c:v>1629000</c:v>
                </c:pt>
                <c:pt idx="1">
                  <c:v>103800</c:v>
                </c:pt>
                <c:pt idx="2">
                  <c:v>0</c:v>
                </c:pt>
                <c:pt idx="3">
                  <c:v>38716300</c:v>
                </c:pt>
                <c:pt idx="4">
                  <c:v>611140</c:v>
                </c:pt>
                <c:pt idx="5">
                  <c:v>1480375</c:v>
                </c:pt>
                <c:pt idx="6">
                  <c:v>0</c:v>
                </c:pt>
                <c:pt idx="7">
                  <c:v>1073750</c:v>
                </c:pt>
                <c:pt idx="8">
                  <c:v>400000</c:v>
                </c:pt>
                <c:pt idx="9">
                  <c:v>0</c:v>
                </c:pt>
                <c:pt idx="10">
                  <c:v>0</c:v>
                </c:pt>
                <c:pt idx="11">
                  <c:v>419975</c:v>
                </c:pt>
                <c:pt idx="12">
                  <c:v>24000</c:v>
                </c:pt>
                <c:pt idx="13">
                  <c:v>30000</c:v>
                </c:pt>
                <c:pt idx="15">
                  <c:v>294100</c:v>
                </c:pt>
                <c:pt idx="16">
                  <c:v>55790</c:v>
                </c:pt>
              </c:numCache>
            </c:numRef>
          </c:val>
        </c:ser>
        <c:ser>
          <c:idx val="2"/>
          <c:order val="2"/>
          <c:tx>
            <c:strRef>
              <c:f>'สรุป นม.'!$F$6:$G$6</c:f>
              <c:strCache>
                <c:ptCount val="1"/>
                <c:pt idx="0">
                  <c:v>ผลงานการให้บริการวิชาการ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600" b="1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'สรุป นม.'!$A$8:$A$24</c:f>
              <c:strCache>
                <c:ptCount val="17"/>
                <c:pt idx="0">
                  <c:v>สำนักงานกิจการสภาของมหาวิทยาลัย</c:v>
                </c:pt>
                <c:pt idx="1">
                  <c:v>สำนักส่งเสริมวิชาการและงานทะเบียน</c:v>
                </c:pt>
                <c:pt idx="2">
                  <c:v>สำนักงานบริหารสินทรัพย์  </c:v>
                </c:pt>
                <c:pt idx="3">
                  <c:v>สำนักงานอธิการบดี </c:v>
                </c:pt>
                <c:pt idx="4">
                  <c:v>คณะวิศวกรรมศาสตร์และสถาปัตยกรรมศาสตร์</c:v>
                </c:pt>
                <c:pt idx="5">
                  <c:v>คณะศิลปกรรมและออกแบบอุตสาหกรรม</c:v>
                </c:pt>
                <c:pt idx="6">
                  <c:v>คณะบริหารธุรกิจ</c:v>
                </c:pt>
                <c:pt idx="7">
                  <c:v>คณะวิทยาศาสตร์และศิลปศาสตร์</c:v>
                </c:pt>
                <c:pt idx="8">
                  <c:v>สถาบันวิจัยและพัฒนา</c:v>
                </c:pt>
                <c:pt idx="9">
                  <c:v>หน่วยตรวจสอบภายใน</c:v>
                </c:pt>
                <c:pt idx="10">
                  <c:v>กองบริหารงานบุคคล </c:v>
                </c:pt>
                <c:pt idx="11">
                  <c:v>กองกลาง</c:v>
                </c:pt>
                <c:pt idx="12">
                  <c:v>กองนโยบายและแผน</c:v>
                </c:pt>
                <c:pt idx="13">
                  <c:v>กองพัฒนานักศึกษา</c:v>
                </c:pt>
                <c:pt idx="14">
                  <c:v>ศูนย์ศึกษานานาชาติ   </c:v>
                </c:pt>
                <c:pt idx="15">
                  <c:v>ศูนย์วิจัยและถ่ายทอดเทคโนโลยีทุ่งกุลาร้องไห้</c:v>
                </c:pt>
                <c:pt idx="16">
                  <c:v>วิทยาลัยนวัตกรรมวิชาชีพ </c:v>
                </c:pt>
              </c:strCache>
            </c:strRef>
          </c:cat>
          <c:val>
            <c:numRef>
              <c:f>'สรุป นม.'!$G$8:$G$24</c:f>
              <c:numCache>
                <c:formatCode>_(* #,##0_);_(* \(#,##0\);_(*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579330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250000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'สรุป นม.'!$H$6:$I$6</c:f>
              <c:strCache>
                <c:ptCount val="1"/>
                <c:pt idx="0">
                  <c:v>ผลงานทำนุบำรุงศิลปวัฒนธรรม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-1.3071887736451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600" b="1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'สรุป นม.'!$A$8:$A$24</c:f>
              <c:strCache>
                <c:ptCount val="17"/>
                <c:pt idx="0">
                  <c:v>สำนักงานกิจการสภาของมหาวิทยาลัย</c:v>
                </c:pt>
                <c:pt idx="1">
                  <c:v>สำนักส่งเสริมวิชาการและงานทะเบียน</c:v>
                </c:pt>
                <c:pt idx="2">
                  <c:v>สำนักงานบริหารสินทรัพย์  </c:v>
                </c:pt>
                <c:pt idx="3">
                  <c:v>สำนักงานอธิการบดี </c:v>
                </c:pt>
                <c:pt idx="4">
                  <c:v>คณะวิศวกรรมศาสตร์และสถาปัตยกรรมศาสตร์</c:v>
                </c:pt>
                <c:pt idx="5">
                  <c:v>คณะศิลปกรรมและออกแบบอุตสาหกรรม</c:v>
                </c:pt>
                <c:pt idx="6">
                  <c:v>คณะบริหารธุรกิจ</c:v>
                </c:pt>
                <c:pt idx="7">
                  <c:v>คณะวิทยาศาสตร์และศิลปศาสตร์</c:v>
                </c:pt>
                <c:pt idx="8">
                  <c:v>สถาบันวิจัยและพัฒนา</c:v>
                </c:pt>
                <c:pt idx="9">
                  <c:v>หน่วยตรวจสอบภายใน</c:v>
                </c:pt>
                <c:pt idx="10">
                  <c:v>กองบริหารงานบุคคล </c:v>
                </c:pt>
                <c:pt idx="11">
                  <c:v>กองกลาง</c:v>
                </c:pt>
                <c:pt idx="12">
                  <c:v>กองนโยบายและแผน</c:v>
                </c:pt>
                <c:pt idx="13">
                  <c:v>กองพัฒนานักศึกษา</c:v>
                </c:pt>
                <c:pt idx="14">
                  <c:v>ศูนย์ศึกษานานาชาติ   </c:v>
                </c:pt>
                <c:pt idx="15">
                  <c:v>ศูนย์วิจัยและถ่ายทอดเทคโนโลยีทุ่งกุลาร้องไห้</c:v>
                </c:pt>
                <c:pt idx="16">
                  <c:v>วิทยาลัยนวัตกรรมวิชาชีพ </c:v>
                </c:pt>
              </c:strCache>
            </c:strRef>
          </c:cat>
          <c:val>
            <c:numRef>
              <c:f>'สรุป นม.'!$I$8:$I$24</c:f>
              <c:numCache>
                <c:formatCode>_(* #,##0_);_(* \(#,##0\);_(* "-"??_);_(@_)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7670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1355776"/>
        <c:axId val="131357312"/>
      </c:barChart>
      <c:catAx>
        <c:axId val="1313557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600" b="1"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131357312"/>
        <c:crosses val="autoZero"/>
        <c:auto val="1"/>
        <c:lblAlgn val="ctr"/>
        <c:lblOffset val="100"/>
        <c:noMultiLvlLbl val="0"/>
      </c:catAx>
      <c:valAx>
        <c:axId val="131357312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400" b="1"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1313557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1600" b="1"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>
                <a:latin typeface="TH SarabunPSK" panose="020B0500040200020003" pitchFamily="34" charset="-34"/>
                <a:cs typeface="TH SarabunPSK" panose="020B0500040200020003" pitchFamily="34" charset="-34"/>
              </a:rPr>
              <a:t>งบประมาณรวมจำแนกตามหน่วยงาน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5730998891375215E-2"/>
          <c:y val="0.17705300751839476"/>
          <c:w val="0.94619882049985182"/>
          <c:h val="0.426204018441305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'สรุป สร.'!$K$7</c:f>
              <c:strCache>
                <c:ptCount val="1"/>
                <c:pt idx="0">
                  <c:v>ร้อยละ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/>
              </a:solidFill>
            </c:spPr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th-TH" sz="1200" b="1"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15 โครงกร </a:t>
                    </a:r>
                    <a:r>
                      <a:rPr lang="en-US" sz="1200" b="1"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 </a:t>
                    </a:r>
                    <a:endParaRPr lang="th-TH" sz="1200" b="1">
                      <a:latin typeface="TH SarabunPSK" panose="020B0500040200020003" pitchFamily="34" charset="-34"/>
                      <a:cs typeface="TH SarabunPSK" panose="020B0500040200020003" pitchFamily="34" charset="-34"/>
                    </a:endParaRPr>
                  </a:p>
                  <a:p>
                    <a:r>
                      <a:rPr lang="en-US" sz="1200" b="1"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1,764,662</a:t>
                    </a:r>
                    <a:r>
                      <a:rPr lang="th-TH" sz="1200" b="1"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 บาท</a:t>
                    </a:r>
                    <a:r>
                      <a:rPr lang="en-US" sz="1200" b="1"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 </a:t>
                    </a:r>
                    <a:endParaRPr lang="en-US" sz="1400" b="1">
                      <a:latin typeface="TH SarabunPSK" panose="020B0500040200020003" pitchFamily="34" charset="-34"/>
                      <a:cs typeface="TH SarabunPSK" panose="020B0500040200020003" pitchFamily="34" charset="-34"/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1200" b="1">
                        <a:latin typeface="TH SarabunPSK" panose="020B0500040200020003" pitchFamily="34" charset="-34"/>
                        <a:cs typeface="TH SarabunPSK" panose="020B0500040200020003" pitchFamily="34" charset="-34"/>
                      </a:defRPr>
                    </a:pPr>
                    <a:r>
                      <a:rPr lang="en-US" sz="1200" b="1"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 </a:t>
                    </a:r>
                    <a:r>
                      <a:rPr lang="th-TH" sz="1200" b="1"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4 โครงการ  </a:t>
                    </a:r>
                  </a:p>
                  <a:p>
                    <a:pPr>
                      <a:defRPr sz="1200" b="1">
                        <a:latin typeface="TH SarabunPSK" panose="020B0500040200020003" pitchFamily="34" charset="-34"/>
                        <a:cs typeface="TH SarabunPSK" panose="020B0500040200020003" pitchFamily="34" charset="-34"/>
                      </a:defRPr>
                    </a:pPr>
                    <a:r>
                      <a:rPr lang="en-US" sz="1200" b="1"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107,440</a:t>
                    </a:r>
                    <a:r>
                      <a:rPr lang="th-TH" sz="1200" b="1"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 บาท</a:t>
                    </a:r>
                    <a:r>
                      <a:rPr lang="en-US" sz="1200" b="1">
                        <a:latin typeface="TH SarabunPSK" panose="020B0500040200020003" pitchFamily="34" charset="-34"/>
                        <a:cs typeface="TH SarabunPSK" panose="020B0500040200020003" pitchFamily="34" charset="-34"/>
                      </a:rPr>
                      <a:t> </a:t>
                    </a:r>
                    <a:endParaRPr lang="en-US" sz="1400" b="1">
                      <a:latin typeface="TH SarabunPSK" panose="020B0500040200020003" pitchFamily="34" charset="-34"/>
                      <a:cs typeface="TH SarabunPSK" panose="020B0500040200020003" pitchFamily="34" charset="-34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1200" b="1">
                        <a:latin typeface="TH SarabunPSK" panose="020B0500040200020003" pitchFamily="34" charset="-34"/>
                        <a:cs typeface="TH SarabunPSK" panose="020B0500040200020003" pitchFamily="34" charset="-34"/>
                      </a:defRPr>
                    </a:pPr>
                    <a:r>
                      <a:rPr lang="th-TH" b="1"/>
                      <a:t>32 โครงการ</a:t>
                    </a:r>
                    <a:r>
                      <a:rPr lang="en-US" b="1"/>
                      <a:t> 1,416,743</a:t>
                    </a:r>
                    <a:r>
                      <a:rPr lang="th-TH" b="1"/>
                      <a:t> บาท</a:t>
                    </a:r>
                    <a:r>
                      <a:rPr lang="en-US" b="1"/>
                      <a:t>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'สรุป สร.'!$A$8:$A$10</c:f>
              <c:strCache>
                <c:ptCount val="3"/>
                <c:pt idx="0">
                  <c:v>สำนักงานผู้อำนวยการ</c:v>
                </c:pt>
                <c:pt idx="1">
                  <c:v>คณะเทคโนโลยีการจัดการ</c:v>
                </c:pt>
                <c:pt idx="2">
                  <c:v>คณะเกษตรศาสตร์และเทคโนโลยี</c:v>
                </c:pt>
              </c:strCache>
            </c:strRef>
          </c:cat>
          <c:val>
            <c:numRef>
              <c:f>'สรุป สร.'!$L$8:$L$10</c:f>
              <c:numCache>
                <c:formatCode>_(* #,##0_);_(* \(#,##0\);_(* "-"??_);_(@_)</c:formatCode>
                <c:ptCount val="3"/>
                <c:pt idx="0">
                  <c:v>1764662</c:v>
                </c:pt>
                <c:pt idx="1">
                  <c:v>107440</c:v>
                </c:pt>
                <c:pt idx="2">
                  <c:v>1416743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1553152"/>
        <c:axId val="131554688"/>
      </c:barChart>
      <c:catAx>
        <c:axId val="131553152"/>
        <c:scaling>
          <c:orientation val="minMax"/>
        </c:scaling>
        <c:delete val="0"/>
        <c:axPos val="b"/>
        <c:majorTickMark val="none"/>
        <c:minorTickMark val="none"/>
        <c:tickLblPos val="nextTo"/>
        <c:crossAx val="131554688"/>
        <c:crosses val="autoZero"/>
        <c:auto val="1"/>
        <c:lblAlgn val="ctr"/>
        <c:lblOffset val="100"/>
        <c:noMultiLvlLbl val="0"/>
      </c:catAx>
      <c:valAx>
        <c:axId val="13155468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31553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13" Type="http://schemas.openxmlformats.org/officeDocument/2006/relationships/image" Target="../media/image15.jpg"/><Relationship Id="rId3" Type="http://schemas.openxmlformats.org/officeDocument/2006/relationships/image" Target="../media/image5.jpg"/><Relationship Id="rId7" Type="http://schemas.openxmlformats.org/officeDocument/2006/relationships/image" Target="../media/image9.jpg"/><Relationship Id="rId12" Type="http://schemas.openxmlformats.org/officeDocument/2006/relationships/image" Target="../media/image14.jpg"/><Relationship Id="rId2" Type="http://schemas.openxmlformats.org/officeDocument/2006/relationships/image" Target="../media/image4.jpg"/><Relationship Id="rId16" Type="http://schemas.openxmlformats.org/officeDocument/2006/relationships/image" Target="../media/image18.jpg"/><Relationship Id="rId1" Type="http://schemas.openxmlformats.org/officeDocument/2006/relationships/image" Target="../media/image3.jpg"/><Relationship Id="rId6" Type="http://schemas.openxmlformats.org/officeDocument/2006/relationships/image" Target="../media/image8.jpg"/><Relationship Id="rId11" Type="http://schemas.openxmlformats.org/officeDocument/2006/relationships/image" Target="../media/image13.jpg"/><Relationship Id="rId5" Type="http://schemas.openxmlformats.org/officeDocument/2006/relationships/image" Target="../media/image7.jpg"/><Relationship Id="rId15" Type="http://schemas.openxmlformats.org/officeDocument/2006/relationships/image" Target="../media/image17.jpg"/><Relationship Id="rId10" Type="http://schemas.openxmlformats.org/officeDocument/2006/relationships/image" Target="../media/image12.jpg"/><Relationship Id="rId4" Type="http://schemas.openxmlformats.org/officeDocument/2006/relationships/image" Target="../media/image6.jpg"/><Relationship Id="rId9" Type="http://schemas.openxmlformats.org/officeDocument/2006/relationships/image" Target="../media/image11.jpg"/><Relationship Id="rId14" Type="http://schemas.openxmlformats.org/officeDocument/2006/relationships/image" Target="../media/image16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17684</xdr:colOff>
      <xdr:row>1</xdr:row>
      <xdr:rowOff>261259</xdr:rowOff>
    </xdr:from>
    <xdr:to>
      <xdr:col>15</xdr:col>
      <xdr:colOff>566052</xdr:colOff>
      <xdr:row>7</xdr:row>
      <xdr:rowOff>4084</xdr:rowOff>
    </xdr:to>
    <xdr:pic>
      <xdr:nvPicPr>
        <xdr:cNvPr id="2" name="Picture 7" descr="E-SARN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2134" y="594634"/>
          <a:ext cx="1186543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13</xdr:row>
      <xdr:rowOff>100012</xdr:rowOff>
    </xdr:from>
    <xdr:to>
      <xdr:col>4</xdr:col>
      <xdr:colOff>819150</xdr:colOff>
      <xdr:row>34</xdr:row>
      <xdr:rowOff>9525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1333500</xdr:colOff>
      <xdr:row>13</xdr:row>
      <xdr:rowOff>147434</xdr:rowOff>
    </xdr:from>
    <xdr:ext cx="3181350" cy="353174"/>
    <xdr:sp macro="" textlink="">
      <xdr:nvSpPr>
        <xdr:cNvPr id="4" name="TextBox 3"/>
        <xdr:cNvSpPr txBox="1"/>
      </xdr:nvSpPr>
      <xdr:spPr>
        <a:xfrm>
          <a:off x="1333500" y="4100309"/>
          <a:ext cx="3181350" cy="353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งบประมาณรวมจำแนกตามหน่วยงาน</a:t>
          </a:r>
          <a:endParaRPr lang="en-US" sz="18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>
    <xdr:from>
      <xdr:col>5</xdr:col>
      <xdr:colOff>104775</xdr:colOff>
      <xdr:row>13</xdr:row>
      <xdr:rowOff>90486</xdr:rowOff>
    </xdr:from>
    <xdr:to>
      <xdr:col>12</xdr:col>
      <xdr:colOff>504825</xdr:colOff>
      <xdr:row>34</xdr:row>
      <xdr:rowOff>95250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13138</xdr:colOff>
      <xdr:row>5</xdr:row>
      <xdr:rowOff>13607</xdr:rowOff>
    </xdr:from>
    <xdr:to>
      <xdr:col>0</xdr:col>
      <xdr:colOff>2422071</xdr:colOff>
      <xdr:row>6</xdr:row>
      <xdr:rowOff>453259</xdr:rowOff>
    </xdr:to>
    <xdr:cxnSp macro="">
      <xdr:nvCxnSpPr>
        <xdr:cNvPr id="6" name="Straight Connector 5"/>
        <xdr:cNvCxnSpPr/>
      </xdr:nvCxnSpPr>
      <xdr:spPr>
        <a:xfrm flipV="1">
          <a:off x="13138" y="1360245"/>
          <a:ext cx="2408933" cy="101115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0.18899</cdr:x>
      <cdr:y>0.00122</cdr:y>
    </cdr:from>
    <cdr:to>
      <cdr:x>0.91009</cdr:x>
      <cdr:y>0.12302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81074" y="4763"/>
          <a:ext cx="3743325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13138</xdr:colOff>
      <xdr:row>5</xdr:row>
      <xdr:rowOff>13607</xdr:rowOff>
    </xdr:from>
    <xdr:to>
      <xdr:col>0</xdr:col>
      <xdr:colOff>2422071</xdr:colOff>
      <xdr:row>6</xdr:row>
      <xdr:rowOff>453259</xdr:rowOff>
    </xdr:to>
    <xdr:cxnSp macro="">
      <xdr:nvCxnSpPr>
        <xdr:cNvPr id="13" name="Straight Connector 12"/>
        <xdr:cNvCxnSpPr/>
      </xdr:nvCxnSpPr>
      <xdr:spPr>
        <a:xfrm flipV="1">
          <a:off x="13138" y="1347107"/>
          <a:ext cx="2408933" cy="101115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138112</xdr:colOff>
      <xdr:row>13</xdr:row>
      <xdr:rowOff>52386</xdr:rowOff>
    </xdr:from>
    <xdr:to>
      <xdr:col>4</xdr:col>
      <xdr:colOff>276225</xdr:colOff>
      <xdr:row>33</xdr:row>
      <xdr:rowOff>152399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385761</xdr:colOff>
      <xdr:row>12</xdr:row>
      <xdr:rowOff>157161</xdr:rowOff>
    </xdr:from>
    <xdr:to>
      <xdr:col>12</xdr:col>
      <xdr:colOff>628650</xdr:colOff>
      <xdr:row>34</xdr:row>
      <xdr:rowOff>38100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484409</xdr:colOff>
      <xdr:row>2</xdr:row>
      <xdr:rowOff>118384</xdr:rowOff>
    </xdr:from>
    <xdr:to>
      <xdr:col>5</xdr:col>
      <xdr:colOff>304800</xdr:colOff>
      <xdr:row>8</xdr:row>
      <xdr:rowOff>89809</xdr:rowOff>
    </xdr:to>
    <xdr:pic>
      <xdr:nvPicPr>
        <xdr:cNvPr id="2" name="Picture 7" descr="E-SARN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084" y="708934"/>
          <a:ext cx="1134841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250433</xdr:colOff>
      <xdr:row>2</xdr:row>
      <xdr:rowOff>152400</xdr:rowOff>
    </xdr:from>
    <xdr:to>
      <xdr:col>10</xdr:col>
      <xdr:colOff>485319</xdr:colOff>
      <xdr:row>52</xdr:row>
      <xdr:rowOff>123824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20" t="11180" r="4627" b="8110"/>
        <a:stretch/>
      </xdr:blipFill>
      <xdr:spPr>
        <a:xfrm>
          <a:off x="250433" y="676275"/>
          <a:ext cx="6807136" cy="949642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56</xdr:row>
      <xdr:rowOff>66674</xdr:rowOff>
    </xdr:from>
    <xdr:to>
      <xdr:col>10</xdr:col>
      <xdr:colOff>272010</xdr:colOff>
      <xdr:row>108</xdr:row>
      <xdr:rowOff>133349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3" t="5718" r="6056" b="14233"/>
        <a:stretch/>
      </xdr:blipFill>
      <xdr:spPr>
        <a:xfrm>
          <a:off x="190500" y="10877549"/>
          <a:ext cx="6653760" cy="99726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180975</xdr:colOff>
      <xdr:row>110</xdr:row>
      <xdr:rowOff>142874</xdr:rowOff>
    </xdr:from>
    <xdr:to>
      <xdr:col>10</xdr:col>
      <xdr:colOff>333375</xdr:colOff>
      <xdr:row>163</xdr:row>
      <xdr:rowOff>28575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4" t="6286" r="14445" b="7510"/>
        <a:stretch/>
      </xdr:blipFill>
      <xdr:spPr>
        <a:xfrm>
          <a:off x="180975" y="21240749"/>
          <a:ext cx="6724650" cy="9982201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165</xdr:row>
      <xdr:rowOff>142875</xdr:rowOff>
    </xdr:from>
    <xdr:to>
      <xdr:col>10</xdr:col>
      <xdr:colOff>200025</xdr:colOff>
      <xdr:row>195</xdr:row>
      <xdr:rowOff>180975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58" t="6273" r="8507" b="44650"/>
        <a:stretch/>
      </xdr:blipFill>
      <xdr:spPr>
        <a:xfrm>
          <a:off x="371475" y="31718250"/>
          <a:ext cx="6400800" cy="57531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314327</xdr:colOff>
      <xdr:row>221</xdr:row>
      <xdr:rowOff>47624</xdr:rowOff>
    </xdr:from>
    <xdr:to>
      <xdr:col>10</xdr:col>
      <xdr:colOff>361950</xdr:colOff>
      <xdr:row>274</xdr:row>
      <xdr:rowOff>135325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19" t="8083" r="2129" b="3174"/>
        <a:stretch/>
      </xdr:blipFill>
      <xdr:spPr>
        <a:xfrm rot="16200000">
          <a:off x="-1467837" y="44073163"/>
          <a:ext cx="10184201" cy="6619873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275</xdr:row>
      <xdr:rowOff>190499</xdr:rowOff>
    </xdr:from>
    <xdr:to>
      <xdr:col>10</xdr:col>
      <xdr:colOff>347383</xdr:colOff>
      <xdr:row>328</xdr:row>
      <xdr:rowOff>171450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2" t="6685" r="8465" b="8534"/>
        <a:stretch/>
      </xdr:blipFill>
      <xdr:spPr>
        <a:xfrm>
          <a:off x="428625" y="52720874"/>
          <a:ext cx="6491008" cy="1007745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331</xdr:row>
      <xdr:rowOff>66675</xdr:rowOff>
    </xdr:from>
    <xdr:to>
      <xdr:col>10</xdr:col>
      <xdr:colOff>323850</xdr:colOff>
      <xdr:row>382</xdr:row>
      <xdr:rowOff>66675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6" t="11021" r="5484" b="8310"/>
        <a:stretch/>
      </xdr:blipFill>
      <xdr:spPr>
        <a:xfrm>
          <a:off x="276225" y="63407925"/>
          <a:ext cx="6619875" cy="97155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384</xdr:row>
      <xdr:rowOff>76199</xdr:rowOff>
    </xdr:from>
    <xdr:to>
      <xdr:col>10</xdr:col>
      <xdr:colOff>438150</xdr:colOff>
      <xdr:row>436</xdr:row>
      <xdr:rowOff>161924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8" t="5920" b="5542"/>
        <a:stretch/>
      </xdr:blipFill>
      <xdr:spPr>
        <a:xfrm>
          <a:off x="352425" y="73513949"/>
          <a:ext cx="6657975" cy="999172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276231</xdr:colOff>
      <xdr:row>439</xdr:row>
      <xdr:rowOff>9528</xdr:rowOff>
    </xdr:from>
    <xdr:to>
      <xdr:col>10</xdr:col>
      <xdr:colOff>390529</xdr:colOff>
      <xdr:row>491</xdr:row>
      <xdr:rowOff>161925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0" t="7707" r="3470" b="16541"/>
        <a:stretch/>
      </xdr:blipFill>
      <xdr:spPr>
        <a:xfrm rot="16200000">
          <a:off x="-1409694" y="85610703"/>
          <a:ext cx="10058397" cy="6686548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494</xdr:row>
      <xdr:rowOff>66675</xdr:rowOff>
    </xdr:from>
    <xdr:to>
      <xdr:col>10</xdr:col>
      <xdr:colOff>323850</xdr:colOff>
      <xdr:row>547</xdr:row>
      <xdr:rowOff>47625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4" t="7292" r="4588" b="10322"/>
        <a:stretch/>
      </xdr:blipFill>
      <xdr:spPr>
        <a:xfrm>
          <a:off x="314325" y="94459425"/>
          <a:ext cx="6581775" cy="1007745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549</xdr:row>
      <xdr:rowOff>19050</xdr:rowOff>
    </xdr:from>
    <xdr:to>
      <xdr:col>10</xdr:col>
      <xdr:colOff>209550</xdr:colOff>
      <xdr:row>601</xdr:row>
      <xdr:rowOff>28575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14" t="6873" r="6403" b="6319"/>
        <a:stretch/>
      </xdr:blipFill>
      <xdr:spPr>
        <a:xfrm>
          <a:off x="400050" y="104889300"/>
          <a:ext cx="6381750" cy="991552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323844</xdr:colOff>
      <xdr:row>604</xdr:row>
      <xdr:rowOff>19049</xdr:rowOff>
    </xdr:from>
    <xdr:to>
      <xdr:col>10</xdr:col>
      <xdr:colOff>361950</xdr:colOff>
      <xdr:row>656</xdr:row>
      <xdr:rowOff>142874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02" t="6919" r="6299" b="6998"/>
        <a:stretch/>
      </xdr:blipFill>
      <xdr:spPr>
        <a:xfrm>
          <a:off x="323844" y="115366799"/>
          <a:ext cx="6610356" cy="1002982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661</xdr:row>
      <xdr:rowOff>76200</xdr:rowOff>
    </xdr:from>
    <xdr:to>
      <xdr:col>10</xdr:col>
      <xdr:colOff>285750</xdr:colOff>
      <xdr:row>710</xdr:row>
      <xdr:rowOff>85724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3" t="12965" r="15524" b="2899"/>
        <a:stretch/>
      </xdr:blipFill>
      <xdr:spPr>
        <a:xfrm>
          <a:off x="276225" y="126492000"/>
          <a:ext cx="6581775" cy="934402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713</xdr:row>
      <xdr:rowOff>0</xdr:rowOff>
    </xdr:from>
    <xdr:to>
      <xdr:col>10</xdr:col>
      <xdr:colOff>381000</xdr:colOff>
      <xdr:row>759</xdr:row>
      <xdr:rowOff>104775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2" t="6004" r="7028" b="5074"/>
        <a:stretch/>
      </xdr:blipFill>
      <xdr:spPr>
        <a:xfrm>
          <a:off x="142875" y="136321800"/>
          <a:ext cx="6810375" cy="88677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767</xdr:row>
      <xdr:rowOff>180974</xdr:rowOff>
    </xdr:from>
    <xdr:to>
      <xdr:col>10</xdr:col>
      <xdr:colOff>466725</xdr:colOff>
      <xdr:row>819</xdr:row>
      <xdr:rowOff>133349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38" t="5806" r="2631" b="6156"/>
        <a:stretch/>
      </xdr:blipFill>
      <xdr:spPr>
        <a:xfrm>
          <a:off x="228600" y="146789774"/>
          <a:ext cx="6810375" cy="985837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822</xdr:row>
      <xdr:rowOff>79155</xdr:rowOff>
    </xdr:from>
    <xdr:to>
      <xdr:col>10</xdr:col>
      <xdr:colOff>466724</xdr:colOff>
      <xdr:row>875</xdr:row>
      <xdr:rowOff>66674</xdr:rowOff>
    </xdr:to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9" t="8571" r="4407" b="5715"/>
        <a:stretch/>
      </xdr:blipFill>
      <xdr:spPr>
        <a:xfrm rot="16200000">
          <a:off x="-1389172" y="158821328"/>
          <a:ext cx="10084019" cy="67722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100013</xdr:rowOff>
    </xdr:from>
    <xdr:to>
      <xdr:col>10</xdr:col>
      <xdr:colOff>457200</xdr:colOff>
      <xdr:row>57</xdr:row>
      <xdr:rowOff>57150</xdr:rowOff>
    </xdr:to>
    <xdr:pic>
      <xdr:nvPicPr>
        <xdr:cNvPr id="2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54"/>
        <a:stretch/>
      </xdr:blipFill>
      <xdr:spPr bwMode="auto">
        <a:xfrm>
          <a:off x="171450" y="395288"/>
          <a:ext cx="6858000" cy="10625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57150</xdr:rowOff>
    </xdr:from>
    <xdr:to>
      <xdr:col>5</xdr:col>
      <xdr:colOff>0</xdr:colOff>
      <xdr:row>2</xdr:row>
      <xdr:rowOff>0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2000250" y="323850"/>
          <a:ext cx="0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0</xdr:colOff>
      <xdr:row>18</xdr:row>
      <xdr:rowOff>0</xdr:rowOff>
    </xdr:to>
    <xdr:sp macro="" textlink="">
      <xdr:nvSpPr>
        <xdr:cNvPr id="3" name="Line 38"/>
        <xdr:cNvSpPr>
          <a:spLocks noChangeShapeType="1"/>
        </xdr:cNvSpPr>
      </xdr:nvSpPr>
      <xdr:spPr bwMode="auto">
        <a:xfrm>
          <a:off x="2000250" y="4305300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0</xdr:colOff>
      <xdr:row>20</xdr:row>
      <xdr:rowOff>762000</xdr:rowOff>
    </xdr:to>
    <xdr:sp macro="" textlink="">
      <xdr:nvSpPr>
        <xdr:cNvPr id="4" name="Line 39"/>
        <xdr:cNvSpPr>
          <a:spLocks noChangeShapeType="1"/>
        </xdr:cNvSpPr>
      </xdr:nvSpPr>
      <xdr:spPr bwMode="auto">
        <a:xfrm>
          <a:off x="2000250" y="5029200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0</xdr:colOff>
      <xdr:row>36</xdr:row>
      <xdr:rowOff>0</xdr:rowOff>
    </xdr:to>
    <xdr:sp macro="" textlink="">
      <xdr:nvSpPr>
        <xdr:cNvPr id="5" name="Line 41"/>
        <xdr:cNvSpPr>
          <a:spLocks noChangeShapeType="1"/>
        </xdr:cNvSpPr>
      </xdr:nvSpPr>
      <xdr:spPr bwMode="auto">
        <a:xfrm>
          <a:off x="2000250" y="8505825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0</xdr:colOff>
      <xdr:row>45</xdr:row>
      <xdr:rowOff>0</xdr:rowOff>
    </xdr:to>
    <xdr:sp macro="" textlink="">
      <xdr:nvSpPr>
        <xdr:cNvPr id="6" name="Line 44"/>
        <xdr:cNvSpPr>
          <a:spLocks noChangeShapeType="1"/>
        </xdr:cNvSpPr>
      </xdr:nvSpPr>
      <xdr:spPr bwMode="auto">
        <a:xfrm>
          <a:off x="2000250" y="10496550"/>
          <a:ext cx="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0</xdr:colOff>
      <xdr:row>48</xdr:row>
      <xdr:rowOff>0</xdr:rowOff>
    </xdr:to>
    <xdr:sp macro="" textlink="">
      <xdr:nvSpPr>
        <xdr:cNvPr id="7" name="Line 45"/>
        <xdr:cNvSpPr>
          <a:spLocks noChangeShapeType="1"/>
        </xdr:cNvSpPr>
      </xdr:nvSpPr>
      <xdr:spPr bwMode="auto">
        <a:xfrm>
          <a:off x="2000250" y="11172825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0</xdr:colOff>
      <xdr:row>27</xdr:row>
      <xdr:rowOff>0</xdr:rowOff>
    </xdr:to>
    <xdr:sp macro="" textlink="">
      <xdr:nvSpPr>
        <xdr:cNvPr id="8" name="Line 49"/>
        <xdr:cNvSpPr>
          <a:spLocks noChangeShapeType="1"/>
        </xdr:cNvSpPr>
      </xdr:nvSpPr>
      <xdr:spPr bwMode="auto">
        <a:xfrm>
          <a:off x="2000250" y="6419850"/>
          <a:ext cx="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0</xdr:colOff>
      <xdr:row>32</xdr:row>
      <xdr:rowOff>57150</xdr:rowOff>
    </xdr:to>
    <xdr:sp macro="" textlink="">
      <xdr:nvSpPr>
        <xdr:cNvPr id="9" name="Line 53"/>
        <xdr:cNvSpPr>
          <a:spLocks noChangeShapeType="1"/>
        </xdr:cNvSpPr>
      </xdr:nvSpPr>
      <xdr:spPr bwMode="auto">
        <a:xfrm>
          <a:off x="2000250" y="7600950"/>
          <a:ext cx="0" cy="295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0</xdr:colOff>
      <xdr:row>4</xdr:row>
      <xdr:rowOff>0</xdr:rowOff>
    </xdr:from>
    <xdr:to>
      <xdr:col>5</xdr:col>
      <xdr:colOff>0</xdr:colOff>
      <xdr:row>5</xdr:row>
      <xdr:rowOff>0</xdr:rowOff>
    </xdr:to>
    <xdr:sp macro="" textlink="">
      <xdr:nvSpPr>
        <xdr:cNvPr id="10" name="Line 54"/>
        <xdr:cNvSpPr>
          <a:spLocks noChangeShapeType="1"/>
        </xdr:cNvSpPr>
      </xdr:nvSpPr>
      <xdr:spPr bwMode="auto">
        <a:xfrm>
          <a:off x="2000250" y="990600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0</xdr:colOff>
      <xdr:row>15</xdr:row>
      <xdr:rowOff>57150</xdr:rowOff>
    </xdr:from>
    <xdr:to>
      <xdr:col>5</xdr:col>
      <xdr:colOff>0</xdr:colOff>
      <xdr:row>16</xdr:row>
      <xdr:rowOff>0</xdr:rowOff>
    </xdr:to>
    <xdr:sp macro="" textlink="">
      <xdr:nvSpPr>
        <xdr:cNvPr id="11" name="Line 56"/>
        <xdr:cNvSpPr>
          <a:spLocks noChangeShapeType="1"/>
        </xdr:cNvSpPr>
      </xdr:nvSpPr>
      <xdr:spPr bwMode="auto">
        <a:xfrm>
          <a:off x="2000250" y="3657600"/>
          <a:ext cx="0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0</xdr:colOff>
      <xdr:row>38</xdr:row>
      <xdr:rowOff>57150</xdr:rowOff>
    </xdr:from>
    <xdr:to>
      <xdr:col>5</xdr:col>
      <xdr:colOff>0</xdr:colOff>
      <xdr:row>38</xdr:row>
      <xdr:rowOff>762000</xdr:rowOff>
    </xdr:to>
    <xdr:sp macro="" textlink="">
      <xdr:nvSpPr>
        <xdr:cNvPr id="12" name="Line 60"/>
        <xdr:cNvSpPr>
          <a:spLocks noChangeShapeType="1"/>
        </xdr:cNvSpPr>
      </xdr:nvSpPr>
      <xdr:spPr bwMode="auto">
        <a:xfrm>
          <a:off x="2000250" y="9229725"/>
          <a:ext cx="0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0</xdr:colOff>
      <xdr:row>58</xdr:row>
      <xdr:rowOff>190500</xdr:rowOff>
    </xdr:from>
    <xdr:to>
      <xdr:col>3</xdr:col>
      <xdr:colOff>0</xdr:colOff>
      <xdr:row>59</xdr:row>
      <xdr:rowOff>1653</xdr:rowOff>
    </xdr:to>
    <xdr:sp macro="" textlink="">
      <xdr:nvSpPr>
        <xdr:cNvPr id="13" name="Text Box 65"/>
        <xdr:cNvSpPr txBox="1">
          <a:spLocks noChangeArrowheads="1"/>
        </xdr:cNvSpPr>
      </xdr:nvSpPr>
      <xdr:spPr bwMode="auto">
        <a:xfrm>
          <a:off x="2000250" y="13887450"/>
          <a:ext cx="0" cy="4927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41148" rIns="27432" bIns="0" anchor="t" upright="1"/>
        <a:lstStyle/>
        <a:p>
          <a:pPr algn="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Angsana New"/>
              <a:cs typeface="Angsana New"/>
            </a:rPr>
            <a:t>ฝ่ายบริหารยุทธศาสตร์</a:t>
          </a:r>
        </a:p>
        <a:p>
          <a:pPr algn="r" rtl="0">
            <a:defRPr sz="1000"/>
          </a:pPr>
          <a:r>
            <a:rPr lang="th-TH" sz="1200" b="0" i="0" u="none" strike="noStrike" baseline="0">
              <a:solidFill>
                <a:srgbClr val="000000"/>
              </a:solidFill>
              <a:latin typeface="Angsana New"/>
              <a:cs typeface="Angsana New"/>
            </a:rPr>
            <a:t>กองนโยบายและแผน มทร.อีสาน</a:t>
          </a:r>
        </a:p>
      </xdr:txBody>
    </xdr:sp>
    <xdr:clientData/>
  </xdr:twoCellAnchor>
  <xdr:twoCellAnchor>
    <xdr:from>
      <xdr:col>11</xdr:col>
      <xdr:colOff>84662</xdr:colOff>
      <xdr:row>4</xdr:row>
      <xdr:rowOff>0</xdr:rowOff>
    </xdr:from>
    <xdr:to>
      <xdr:col>11</xdr:col>
      <xdr:colOff>86250</xdr:colOff>
      <xdr:row>4</xdr:row>
      <xdr:rowOff>179917</xdr:rowOff>
    </xdr:to>
    <xdr:cxnSp macro="">
      <xdr:nvCxnSpPr>
        <xdr:cNvPr id="14" name="ลูกศรเชื่อมต่อแบบตรง 14"/>
        <xdr:cNvCxnSpPr/>
      </xdr:nvCxnSpPr>
      <xdr:spPr>
        <a:xfrm rot="5400000">
          <a:off x="4091247" y="1079765"/>
          <a:ext cx="179917" cy="1588"/>
        </a:xfrm>
        <a:prstGeom prst="straightConnector1">
          <a:avLst/>
        </a:prstGeom>
        <a:ln>
          <a:headEnd type="non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84668</xdr:colOff>
      <xdr:row>15</xdr:row>
      <xdr:rowOff>10583</xdr:rowOff>
    </xdr:from>
    <xdr:to>
      <xdr:col>11</xdr:col>
      <xdr:colOff>86256</xdr:colOff>
      <xdr:row>16</xdr:row>
      <xdr:rowOff>10583</xdr:rowOff>
    </xdr:to>
    <xdr:cxnSp macro="">
      <xdr:nvCxnSpPr>
        <xdr:cNvPr id="15" name="ลูกศรเชื่อมต่อแบบตรง 15"/>
        <xdr:cNvCxnSpPr/>
      </xdr:nvCxnSpPr>
      <xdr:spPr>
        <a:xfrm rot="5400000">
          <a:off x="4085962" y="3705489"/>
          <a:ext cx="190500" cy="1588"/>
        </a:xfrm>
        <a:prstGeom prst="straightConnector1">
          <a:avLst/>
        </a:prstGeom>
        <a:ln>
          <a:headEnd type="non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63500</xdr:colOff>
      <xdr:row>17</xdr:row>
      <xdr:rowOff>10583</xdr:rowOff>
    </xdr:from>
    <xdr:to>
      <xdr:col>11</xdr:col>
      <xdr:colOff>65088</xdr:colOff>
      <xdr:row>18</xdr:row>
      <xdr:rowOff>10583</xdr:rowOff>
    </xdr:to>
    <xdr:cxnSp macro="">
      <xdr:nvCxnSpPr>
        <xdr:cNvPr id="16" name="ลูกศรเชื่อมต่อแบบตรง 16"/>
        <xdr:cNvCxnSpPr/>
      </xdr:nvCxnSpPr>
      <xdr:spPr>
        <a:xfrm rot="5400000">
          <a:off x="4064794" y="4410339"/>
          <a:ext cx="190500" cy="1588"/>
        </a:xfrm>
        <a:prstGeom prst="straightConnector1">
          <a:avLst/>
        </a:prstGeom>
        <a:ln>
          <a:headEnd type="non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74084</xdr:colOff>
      <xdr:row>20</xdr:row>
      <xdr:rowOff>1</xdr:rowOff>
    </xdr:from>
    <xdr:to>
      <xdr:col>11</xdr:col>
      <xdr:colOff>75672</xdr:colOff>
      <xdr:row>21</xdr:row>
      <xdr:rowOff>1</xdr:rowOff>
    </xdr:to>
    <xdr:cxnSp macro="">
      <xdr:nvCxnSpPr>
        <xdr:cNvPr id="17" name="ลูกศรเชื่อมต่อแบบตรง 17"/>
        <xdr:cNvCxnSpPr/>
      </xdr:nvCxnSpPr>
      <xdr:spPr>
        <a:xfrm rot="5400000">
          <a:off x="4075378" y="5123657"/>
          <a:ext cx="190500" cy="1588"/>
        </a:xfrm>
        <a:prstGeom prst="straightConnector1">
          <a:avLst/>
        </a:prstGeom>
        <a:ln>
          <a:headEnd type="non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42334</xdr:colOff>
      <xdr:row>35</xdr:row>
      <xdr:rowOff>10583</xdr:rowOff>
    </xdr:from>
    <xdr:to>
      <xdr:col>11</xdr:col>
      <xdr:colOff>43922</xdr:colOff>
      <xdr:row>36</xdr:row>
      <xdr:rowOff>10583</xdr:rowOff>
    </xdr:to>
    <xdr:cxnSp macro="">
      <xdr:nvCxnSpPr>
        <xdr:cNvPr id="18" name="ลูกศรเชื่อมต่อแบบตรง 21"/>
        <xdr:cNvCxnSpPr/>
      </xdr:nvCxnSpPr>
      <xdr:spPr>
        <a:xfrm rot="5400000">
          <a:off x="4043628" y="8610864"/>
          <a:ext cx="190500" cy="1588"/>
        </a:xfrm>
        <a:prstGeom prst="straightConnector1">
          <a:avLst/>
        </a:prstGeom>
        <a:ln>
          <a:headEnd type="non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63501</xdr:colOff>
      <xdr:row>38</xdr:row>
      <xdr:rowOff>10583</xdr:rowOff>
    </xdr:from>
    <xdr:to>
      <xdr:col>11</xdr:col>
      <xdr:colOff>65089</xdr:colOff>
      <xdr:row>39</xdr:row>
      <xdr:rowOff>10583</xdr:rowOff>
    </xdr:to>
    <xdr:cxnSp macro="">
      <xdr:nvCxnSpPr>
        <xdr:cNvPr id="19" name="ลูกศรเชื่อมต่อแบบตรง 22"/>
        <xdr:cNvCxnSpPr/>
      </xdr:nvCxnSpPr>
      <xdr:spPr>
        <a:xfrm rot="5400000">
          <a:off x="4069557" y="9272852"/>
          <a:ext cx="180975" cy="1588"/>
        </a:xfrm>
        <a:prstGeom prst="straightConnector1">
          <a:avLst/>
        </a:prstGeom>
        <a:ln>
          <a:headEnd type="non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63500</xdr:colOff>
      <xdr:row>41</xdr:row>
      <xdr:rowOff>10583</xdr:rowOff>
    </xdr:from>
    <xdr:to>
      <xdr:col>11</xdr:col>
      <xdr:colOff>65088</xdr:colOff>
      <xdr:row>42</xdr:row>
      <xdr:rowOff>10583</xdr:rowOff>
    </xdr:to>
    <xdr:cxnSp macro="">
      <xdr:nvCxnSpPr>
        <xdr:cNvPr id="20" name="ลูกศรเชื่อมต่อแบบตรง 23"/>
        <xdr:cNvCxnSpPr/>
      </xdr:nvCxnSpPr>
      <xdr:spPr>
        <a:xfrm rot="5400000">
          <a:off x="4064794" y="9934839"/>
          <a:ext cx="190500" cy="1588"/>
        </a:xfrm>
        <a:prstGeom prst="straightConnector1">
          <a:avLst/>
        </a:prstGeom>
        <a:ln>
          <a:headEnd type="non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52917</xdr:colOff>
      <xdr:row>23</xdr:row>
      <xdr:rowOff>10584</xdr:rowOff>
    </xdr:from>
    <xdr:to>
      <xdr:col>11</xdr:col>
      <xdr:colOff>54505</xdr:colOff>
      <xdr:row>23</xdr:row>
      <xdr:rowOff>182034</xdr:rowOff>
    </xdr:to>
    <xdr:cxnSp macro="">
      <xdr:nvCxnSpPr>
        <xdr:cNvPr id="21" name="ลูกศรเชื่อมต่อแบบตรง 25"/>
        <xdr:cNvCxnSpPr/>
      </xdr:nvCxnSpPr>
      <xdr:spPr>
        <a:xfrm rot="5400000">
          <a:off x="4063736" y="5848615"/>
          <a:ext cx="171450" cy="1588"/>
        </a:xfrm>
        <a:prstGeom prst="straightConnector1">
          <a:avLst/>
        </a:prstGeom>
        <a:ln>
          <a:headEnd type="non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74084</xdr:colOff>
      <xdr:row>28</xdr:row>
      <xdr:rowOff>21167</xdr:rowOff>
    </xdr:from>
    <xdr:to>
      <xdr:col>11</xdr:col>
      <xdr:colOff>75672</xdr:colOff>
      <xdr:row>29</xdr:row>
      <xdr:rowOff>2117</xdr:rowOff>
    </xdr:to>
    <xdr:cxnSp macro="">
      <xdr:nvCxnSpPr>
        <xdr:cNvPr id="22" name="ลูกศรเชื่อมต่อแบบตรง 26"/>
        <xdr:cNvCxnSpPr/>
      </xdr:nvCxnSpPr>
      <xdr:spPr>
        <a:xfrm rot="5400000">
          <a:off x="4084903" y="7002198"/>
          <a:ext cx="171450" cy="1588"/>
        </a:xfrm>
        <a:prstGeom prst="straightConnector1">
          <a:avLst/>
        </a:prstGeom>
        <a:ln>
          <a:headEnd type="non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74084</xdr:colOff>
      <xdr:row>32</xdr:row>
      <xdr:rowOff>0</xdr:rowOff>
    </xdr:from>
    <xdr:to>
      <xdr:col>11</xdr:col>
      <xdr:colOff>75672</xdr:colOff>
      <xdr:row>32</xdr:row>
      <xdr:rowOff>171450</xdr:rowOff>
    </xdr:to>
    <xdr:cxnSp macro="">
      <xdr:nvCxnSpPr>
        <xdr:cNvPr id="23" name="ลูกศรเชื่อมต่อแบบตรง 27"/>
        <xdr:cNvCxnSpPr/>
      </xdr:nvCxnSpPr>
      <xdr:spPr>
        <a:xfrm rot="5400000">
          <a:off x="4084903" y="7924006"/>
          <a:ext cx="171450" cy="1588"/>
        </a:xfrm>
        <a:prstGeom prst="straightConnector1">
          <a:avLst/>
        </a:prstGeom>
        <a:ln>
          <a:headEnd type="non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317680</xdr:colOff>
      <xdr:row>59</xdr:row>
      <xdr:rowOff>221189</xdr:rowOff>
    </xdr:from>
    <xdr:to>
      <xdr:col>12</xdr:col>
      <xdr:colOff>227542</xdr:colOff>
      <xdr:row>73</xdr:row>
      <xdr:rowOff>13758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386154</xdr:colOff>
      <xdr:row>74</xdr:row>
      <xdr:rowOff>0</xdr:rowOff>
    </xdr:from>
    <xdr:to>
      <xdr:col>12</xdr:col>
      <xdr:colOff>219075</xdr:colOff>
      <xdr:row>88</xdr:row>
      <xdr:rowOff>101600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359087</xdr:colOff>
      <xdr:row>89</xdr:row>
      <xdr:rowOff>120337</xdr:rowOff>
    </xdr:from>
    <xdr:to>
      <xdr:col>12</xdr:col>
      <xdr:colOff>248710</xdr:colOff>
      <xdr:row>104</xdr:row>
      <xdr:rowOff>169333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354979</xdr:colOff>
      <xdr:row>105</xdr:row>
      <xdr:rowOff>112339</xdr:rowOff>
    </xdr:from>
    <xdr:to>
      <xdr:col>12</xdr:col>
      <xdr:colOff>251885</xdr:colOff>
      <xdr:row>118</xdr:row>
      <xdr:rowOff>123824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190499</xdr:colOff>
      <xdr:row>13</xdr:row>
      <xdr:rowOff>109537</xdr:rowOff>
    </xdr:from>
    <xdr:to>
      <xdr:col>12</xdr:col>
      <xdr:colOff>518585</xdr:colOff>
      <xdr:row>28</xdr:row>
      <xdr:rowOff>42333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576793</xdr:colOff>
      <xdr:row>30</xdr:row>
      <xdr:rowOff>245004</xdr:rowOff>
    </xdr:from>
    <xdr:to>
      <xdr:col>11</xdr:col>
      <xdr:colOff>854076</xdr:colOff>
      <xdr:row>49</xdr:row>
      <xdr:rowOff>137583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21167</xdr:colOff>
      <xdr:row>5</xdr:row>
      <xdr:rowOff>10583</xdr:rowOff>
    </xdr:from>
    <xdr:to>
      <xdr:col>1</xdr:col>
      <xdr:colOff>0</xdr:colOff>
      <xdr:row>6</xdr:row>
      <xdr:rowOff>455083</xdr:rowOff>
    </xdr:to>
    <xdr:cxnSp macro="">
      <xdr:nvCxnSpPr>
        <xdr:cNvPr id="5" name="Straight Connector 4"/>
        <xdr:cNvCxnSpPr/>
      </xdr:nvCxnSpPr>
      <xdr:spPr>
        <a:xfrm flipV="1">
          <a:off x="21167" y="1375833"/>
          <a:ext cx="1238250" cy="106891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0.6728</cdr:x>
      <cdr:y>0.02057</cdr:y>
    </cdr:from>
    <cdr:to>
      <cdr:x>0.90934</cdr:x>
      <cdr:y>0.11135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87555" y="76978"/>
          <a:ext cx="1472240" cy="3397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ความเชื่อมโยงคลัสเตอร์</a:t>
          </a:r>
          <a:endParaRPr lang="en-US" sz="1600" b="1">
            <a:latin typeface="TH SarabunPSK" panose="020B0500040200020003" pitchFamily="34" charset="-34"/>
            <a:cs typeface="TH SarabunPSK" panose="020B0500040200020003" pitchFamily="34" charset="-34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225796</xdr:colOff>
      <xdr:row>29</xdr:row>
      <xdr:rowOff>33618</xdr:rowOff>
    </xdr:from>
    <xdr:to>
      <xdr:col>12</xdr:col>
      <xdr:colOff>561975</xdr:colOff>
      <xdr:row>58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209551</xdr:colOff>
      <xdr:row>66</xdr:row>
      <xdr:rowOff>114300</xdr:rowOff>
    </xdr:from>
    <xdr:to>
      <xdr:col>12</xdr:col>
      <xdr:colOff>447675</xdr:colOff>
      <xdr:row>101</xdr:row>
      <xdr:rowOff>123825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5</xdr:row>
      <xdr:rowOff>0</xdr:rowOff>
    </xdr:from>
    <xdr:to>
      <xdr:col>1</xdr:col>
      <xdr:colOff>0</xdr:colOff>
      <xdr:row>6</xdr:row>
      <xdr:rowOff>447675</xdr:rowOff>
    </xdr:to>
    <xdr:cxnSp macro="">
      <xdr:nvCxnSpPr>
        <xdr:cNvPr id="4" name="Straight Connector 3"/>
        <xdr:cNvCxnSpPr/>
      </xdr:nvCxnSpPr>
      <xdr:spPr>
        <a:xfrm flipV="1">
          <a:off x="9525" y="1371600"/>
          <a:ext cx="2609850" cy="11334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12</xdr:row>
      <xdr:rowOff>119061</xdr:rowOff>
    </xdr:from>
    <xdr:to>
      <xdr:col>5</xdr:col>
      <xdr:colOff>447675</xdr:colOff>
      <xdr:row>32</xdr:row>
      <xdr:rowOff>47625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61910</xdr:colOff>
      <xdr:row>12</xdr:row>
      <xdr:rowOff>109536</xdr:rowOff>
    </xdr:from>
    <xdr:to>
      <xdr:col>12</xdr:col>
      <xdr:colOff>419099</xdr:colOff>
      <xdr:row>33</xdr:row>
      <xdr:rowOff>190499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5</xdr:row>
      <xdr:rowOff>9525</xdr:rowOff>
    </xdr:from>
    <xdr:to>
      <xdr:col>1</xdr:col>
      <xdr:colOff>19050</xdr:colOff>
      <xdr:row>6</xdr:row>
      <xdr:rowOff>457200</xdr:rowOff>
    </xdr:to>
    <xdr:cxnSp macro="">
      <xdr:nvCxnSpPr>
        <xdr:cNvPr id="4" name="Straight Connector 3"/>
        <xdr:cNvCxnSpPr/>
      </xdr:nvCxnSpPr>
      <xdr:spPr>
        <a:xfrm flipV="1">
          <a:off x="19050" y="1343025"/>
          <a:ext cx="2057400" cy="10191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view="pageLayout" topLeftCell="B4" zoomScale="70" zoomScaleNormal="100" zoomScalePageLayoutView="70" workbookViewId="0">
      <selection activeCell="K13" sqref="K13:T13"/>
    </sheetView>
  </sheetViews>
  <sheetFormatPr defaultRowHeight="15"/>
  <cols>
    <col min="1" max="16384" width="9.140625" style="212"/>
  </cols>
  <sheetData>
    <row r="1" spans="1:22" ht="26.25">
      <c r="A1" s="210"/>
      <c r="B1" s="210"/>
      <c r="C1" s="210"/>
      <c r="D1" s="210"/>
      <c r="E1" s="210"/>
      <c r="F1" s="210"/>
      <c r="G1" s="210"/>
      <c r="H1" s="210"/>
      <c r="I1" s="210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</row>
    <row r="2" spans="1:22" ht="26.25">
      <c r="A2" s="210"/>
      <c r="B2" s="210"/>
      <c r="C2" s="210"/>
      <c r="D2" s="210"/>
      <c r="E2" s="210"/>
      <c r="F2" s="210"/>
      <c r="G2" s="210"/>
      <c r="H2" s="210"/>
      <c r="I2" s="210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</row>
    <row r="3" spans="1:22" ht="26.25">
      <c r="A3" s="210"/>
      <c r="B3" s="210"/>
      <c r="C3" s="210"/>
      <c r="D3" s="210"/>
      <c r="E3" s="210"/>
      <c r="F3" s="210"/>
      <c r="G3" s="210"/>
      <c r="H3" s="210"/>
      <c r="I3" s="210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</row>
    <row r="4" spans="1:22" ht="26.25">
      <c r="A4" s="210"/>
      <c r="B4" s="210"/>
      <c r="C4" s="210"/>
      <c r="D4" s="210"/>
      <c r="E4" s="210"/>
      <c r="F4" s="210"/>
      <c r="G4" s="210"/>
      <c r="H4" s="210"/>
      <c r="I4" s="210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</row>
    <row r="5" spans="1:22" ht="26.25">
      <c r="A5" s="210"/>
      <c r="B5" s="210"/>
      <c r="C5" s="210"/>
      <c r="D5" s="210"/>
      <c r="E5" s="210"/>
      <c r="F5" s="210"/>
      <c r="G5" s="210"/>
      <c r="H5" s="210"/>
      <c r="I5" s="210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ht="26.25">
      <c r="A6" s="210"/>
      <c r="B6" s="210"/>
      <c r="C6" s="210"/>
      <c r="D6" s="210"/>
      <c r="E6" s="210"/>
      <c r="F6" s="210"/>
      <c r="G6" s="210"/>
      <c r="H6" s="210"/>
      <c r="I6" s="210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</row>
    <row r="7" spans="1:22" ht="26.25">
      <c r="A7" s="210"/>
      <c r="B7" s="210"/>
      <c r="C7" s="210"/>
      <c r="D7" s="210"/>
      <c r="E7" s="210"/>
      <c r="F7" s="210"/>
      <c r="G7" s="210"/>
      <c r="H7" s="210"/>
      <c r="I7" s="210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</row>
    <row r="8" spans="1:22" ht="26.25">
      <c r="A8" s="210"/>
      <c r="B8" s="210"/>
      <c r="C8" s="210"/>
      <c r="D8" s="210"/>
      <c r="E8" s="210"/>
      <c r="F8" s="210"/>
      <c r="G8" s="210"/>
      <c r="H8" s="210"/>
      <c r="I8" s="210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</row>
    <row r="9" spans="1:22" ht="33.75">
      <c r="A9" s="210"/>
      <c r="B9" s="210"/>
      <c r="C9" s="210"/>
      <c r="D9" s="210"/>
      <c r="E9" s="210"/>
      <c r="F9" s="210"/>
      <c r="G9" s="210"/>
      <c r="H9" s="210"/>
      <c r="I9" s="210"/>
      <c r="J9" s="211"/>
      <c r="K9" s="482" t="s">
        <v>347</v>
      </c>
      <c r="L9" s="482"/>
      <c r="M9" s="482"/>
      <c r="N9" s="482"/>
      <c r="O9" s="482"/>
      <c r="P9" s="482"/>
      <c r="Q9" s="482"/>
      <c r="R9" s="482"/>
      <c r="S9" s="482"/>
      <c r="T9" s="482"/>
      <c r="U9" s="211"/>
      <c r="V9" s="211"/>
    </row>
    <row r="10" spans="1:22" ht="33.75">
      <c r="A10" s="210"/>
      <c r="B10" s="210"/>
      <c r="C10" s="210"/>
      <c r="D10" s="210"/>
      <c r="E10" s="210"/>
      <c r="F10" s="210"/>
      <c r="G10" s="210"/>
      <c r="H10" s="210"/>
      <c r="I10" s="210"/>
      <c r="J10" s="211"/>
      <c r="K10" s="482" t="s">
        <v>233</v>
      </c>
      <c r="L10" s="482"/>
      <c r="M10" s="482"/>
      <c r="N10" s="482"/>
      <c r="O10" s="482"/>
      <c r="P10" s="482"/>
      <c r="Q10" s="482"/>
      <c r="R10" s="482"/>
      <c r="S10" s="482"/>
      <c r="T10" s="482"/>
      <c r="U10" s="211"/>
      <c r="V10" s="211"/>
    </row>
    <row r="11" spans="1:22" ht="33.75">
      <c r="A11" s="210"/>
      <c r="B11" s="210"/>
      <c r="C11" s="210"/>
      <c r="D11" s="210"/>
      <c r="E11" s="210"/>
      <c r="F11" s="210"/>
      <c r="G11" s="210"/>
      <c r="H11" s="210"/>
      <c r="I11" s="210"/>
      <c r="J11" s="211"/>
      <c r="K11" s="482" t="s">
        <v>239</v>
      </c>
      <c r="L11" s="482"/>
      <c r="M11" s="482"/>
      <c r="N11" s="482"/>
      <c r="O11" s="482"/>
      <c r="P11" s="482"/>
      <c r="Q11" s="482"/>
      <c r="R11" s="482"/>
      <c r="S11" s="482"/>
      <c r="T11" s="482"/>
      <c r="U11" s="211"/>
      <c r="V11" s="211"/>
    </row>
    <row r="12" spans="1:22" ht="30.75">
      <c r="A12" s="210"/>
      <c r="B12" s="210"/>
      <c r="C12" s="210"/>
      <c r="D12" s="210"/>
      <c r="E12" s="210"/>
      <c r="F12" s="210"/>
      <c r="G12" s="210"/>
      <c r="H12" s="210"/>
      <c r="I12" s="210"/>
      <c r="J12" s="211"/>
      <c r="K12" s="483"/>
      <c r="L12" s="483"/>
      <c r="M12" s="483"/>
      <c r="N12" s="483"/>
      <c r="O12" s="483"/>
      <c r="P12" s="483"/>
      <c r="Q12" s="483"/>
      <c r="R12" s="483"/>
      <c r="S12" s="483"/>
      <c r="T12" s="483"/>
      <c r="U12" s="211"/>
      <c r="V12" s="211"/>
    </row>
    <row r="13" spans="1:22" ht="28.5">
      <c r="A13" s="210"/>
      <c r="B13" s="210"/>
      <c r="C13" s="210"/>
      <c r="D13" s="210"/>
      <c r="E13" s="210"/>
      <c r="F13" s="210"/>
      <c r="G13" s="210"/>
      <c r="H13" s="210"/>
      <c r="I13" s="210"/>
      <c r="J13" s="211"/>
      <c r="K13" s="484" t="s">
        <v>389</v>
      </c>
      <c r="L13" s="484"/>
      <c r="M13" s="484"/>
      <c r="N13" s="484"/>
      <c r="O13" s="484"/>
      <c r="P13" s="484"/>
      <c r="Q13" s="484"/>
      <c r="R13" s="484"/>
      <c r="S13" s="484"/>
      <c r="T13" s="484"/>
      <c r="U13" s="211"/>
      <c r="V13" s="211"/>
    </row>
    <row r="14" spans="1:22" ht="28.5">
      <c r="A14" s="210"/>
      <c r="B14" s="210"/>
      <c r="C14" s="210"/>
      <c r="D14" s="210"/>
      <c r="E14" s="210"/>
      <c r="F14" s="210"/>
      <c r="G14" s="210"/>
      <c r="H14" s="210"/>
      <c r="I14" s="210"/>
      <c r="J14" s="211"/>
      <c r="K14" s="484" t="s">
        <v>379</v>
      </c>
      <c r="L14" s="484"/>
      <c r="M14" s="484"/>
      <c r="N14" s="484"/>
      <c r="O14" s="484"/>
      <c r="P14" s="484"/>
      <c r="Q14" s="484"/>
      <c r="R14" s="484"/>
      <c r="S14" s="484"/>
      <c r="T14" s="484"/>
      <c r="U14" s="211"/>
      <c r="V14" s="211"/>
    </row>
    <row r="15" spans="1:22" ht="30.75">
      <c r="A15" s="210"/>
      <c r="B15" s="210"/>
      <c r="C15" s="210"/>
      <c r="D15" s="210"/>
      <c r="E15" s="210"/>
      <c r="F15" s="210"/>
      <c r="G15" s="210"/>
      <c r="H15" s="210"/>
      <c r="I15" s="210"/>
      <c r="J15" s="211"/>
      <c r="K15" s="483"/>
      <c r="L15" s="483"/>
      <c r="M15" s="483"/>
      <c r="N15" s="483"/>
      <c r="O15" s="483"/>
      <c r="P15" s="483"/>
      <c r="Q15" s="483"/>
      <c r="R15" s="483"/>
      <c r="S15" s="483"/>
      <c r="T15" s="483"/>
      <c r="U15" s="211"/>
      <c r="V15" s="211"/>
    </row>
    <row r="16" spans="1:22" ht="30.75">
      <c r="A16" s="210"/>
      <c r="B16" s="210"/>
      <c r="C16" s="210"/>
      <c r="D16" s="210"/>
      <c r="E16" s="210"/>
      <c r="F16" s="210"/>
      <c r="G16" s="210"/>
      <c r="H16" s="210"/>
      <c r="I16" s="210"/>
      <c r="J16" s="211"/>
      <c r="K16" s="483"/>
      <c r="L16" s="483"/>
      <c r="M16" s="483"/>
      <c r="N16" s="483"/>
      <c r="O16" s="483"/>
      <c r="P16" s="483"/>
      <c r="Q16" s="483"/>
      <c r="R16" s="483"/>
      <c r="S16" s="483"/>
      <c r="T16" s="483"/>
      <c r="U16" s="211"/>
      <c r="V16" s="211"/>
    </row>
    <row r="17" spans="1:22" ht="33.75">
      <c r="A17" s="210"/>
      <c r="B17" s="210"/>
      <c r="C17" s="210"/>
      <c r="D17" s="210"/>
      <c r="E17" s="210"/>
      <c r="F17" s="210"/>
      <c r="G17" s="210"/>
      <c r="H17" s="210"/>
      <c r="I17" s="210"/>
      <c r="J17" s="211"/>
      <c r="K17" s="482" t="s">
        <v>235</v>
      </c>
      <c r="L17" s="482"/>
      <c r="M17" s="482"/>
      <c r="N17" s="482"/>
      <c r="O17" s="482"/>
      <c r="P17" s="482"/>
      <c r="Q17" s="482"/>
      <c r="R17" s="482"/>
      <c r="S17" s="482"/>
      <c r="T17" s="482"/>
      <c r="U17" s="211"/>
      <c r="V17" s="211"/>
    </row>
    <row r="18" spans="1:22" ht="33.75">
      <c r="A18" s="210"/>
      <c r="B18" s="210"/>
      <c r="C18" s="210"/>
      <c r="D18" s="210"/>
      <c r="E18" s="210"/>
      <c r="F18" s="210"/>
      <c r="G18" s="210"/>
      <c r="H18" s="210"/>
      <c r="I18" s="210"/>
      <c r="J18" s="211"/>
      <c r="K18" s="482" t="s">
        <v>240</v>
      </c>
      <c r="L18" s="482"/>
      <c r="M18" s="482"/>
      <c r="N18" s="482"/>
      <c r="O18" s="482"/>
      <c r="P18" s="482"/>
      <c r="Q18" s="482"/>
      <c r="R18" s="482"/>
      <c r="S18" s="482"/>
      <c r="T18" s="482"/>
      <c r="U18" s="211"/>
      <c r="V18" s="211"/>
    </row>
    <row r="19" spans="1:22" ht="30.75">
      <c r="A19" s="210"/>
      <c r="B19" s="210"/>
      <c r="C19" s="210"/>
      <c r="D19" s="210"/>
      <c r="E19" s="210"/>
      <c r="F19" s="210"/>
      <c r="G19" s="210"/>
      <c r="H19" s="210"/>
      <c r="I19" s="210"/>
      <c r="J19" s="211"/>
      <c r="K19" s="483"/>
      <c r="L19" s="483"/>
      <c r="M19" s="483"/>
      <c r="N19" s="483"/>
      <c r="O19" s="483"/>
      <c r="P19" s="483"/>
      <c r="Q19" s="483"/>
      <c r="R19" s="483"/>
      <c r="S19" s="483"/>
      <c r="T19" s="483"/>
      <c r="U19" s="211"/>
      <c r="V19" s="211"/>
    </row>
    <row r="20" spans="1:22" ht="30.75">
      <c r="A20" s="210"/>
      <c r="B20" s="210"/>
      <c r="C20" s="210"/>
      <c r="D20" s="210"/>
      <c r="E20" s="210"/>
      <c r="F20" s="210"/>
      <c r="G20" s="210"/>
      <c r="H20" s="210"/>
      <c r="I20" s="210"/>
      <c r="J20" s="211"/>
      <c r="K20" s="483"/>
      <c r="L20" s="483"/>
      <c r="M20" s="483"/>
      <c r="N20" s="483"/>
      <c r="O20" s="483"/>
      <c r="P20" s="483"/>
      <c r="Q20" s="483"/>
      <c r="R20" s="483"/>
      <c r="S20" s="483"/>
      <c r="T20" s="483"/>
      <c r="U20" s="211"/>
      <c r="V20" s="211"/>
    </row>
    <row r="21" spans="1:22" ht="26.25">
      <c r="A21" s="210"/>
      <c r="B21" s="210"/>
      <c r="C21" s="210"/>
      <c r="D21" s="210"/>
      <c r="E21" s="210"/>
      <c r="F21" s="210"/>
      <c r="G21" s="210"/>
      <c r="H21" s="210"/>
      <c r="I21" s="210"/>
      <c r="J21" s="211"/>
      <c r="K21" s="485" t="s">
        <v>241</v>
      </c>
      <c r="L21" s="485"/>
      <c r="M21" s="485"/>
      <c r="N21" s="485"/>
      <c r="O21" s="485"/>
      <c r="P21" s="485"/>
      <c r="Q21" s="485"/>
      <c r="R21" s="485"/>
      <c r="S21" s="485"/>
      <c r="T21" s="485"/>
      <c r="U21" s="211"/>
      <c r="V21" s="211"/>
    </row>
    <row r="22" spans="1:22" ht="26.25">
      <c r="A22" s="210"/>
      <c r="B22" s="210"/>
      <c r="C22" s="210"/>
      <c r="D22" s="210"/>
      <c r="E22" s="210"/>
      <c r="F22" s="210"/>
      <c r="G22" s="210"/>
      <c r="H22" s="210"/>
      <c r="I22" s="210"/>
      <c r="J22" s="211"/>
      <c r="K22" s="485" t="s">
        <v>69</v>
      </c>
      <c r="L22" s="485"/>
      <c r="M22" s="485"/>
      <c r="N22" s="485"/>
      <c r="O22" s="485"/>
      <c r="P22" s="485"/>
      <c r="Q22" s="485"/>
      <c r="R22" s="485"/>
      <c r="S22" s="485"/>
      <c r="T22" s="485"/>
      <c r="U22" s="211"/>
      <c r="V22" s="211"/>
    </row>
    <row r="23" spans="1:22" ht="30.75">
      <c r="A23" s="210"/>
      <c r="B23" s="210"/>
      <c r="C23" s="210"/>
      <c r="D23" s="210"/>
      <c r="E23" s="210"/>
      <c r="F23" s="210"/>
      <c r="G23" s="210"/>
      <c r="H23" s="210"/>
      <c r="I23" s="210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1"/>
      <c r="V23" s="211"/>
    </row>
    <row r="24" spans="1:22" ht="30.75">
      <c r="A24" s="210"/>
      <c r="B24" s="210"/>
      <c r="C24" s="210"/>
      <c r="D24" s="210"/>
      <c r="E24" s="210"/>
      <c r="F24" s="210"/>
      <c r="G24" s="210"/>
      <c r="H24" s="210"/>
      <c r="I24" s="210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1"/>
      <c r="V24" s="211"/>
    </row>
    <row r="25" spans="1:22" ht="26.25">
      <c r="A25" s="210"/>
      <c r="B25" s="210"/>
      <c r="C25" s="210"/>
      <c r="D25" s="210"/>
      <c r="E25" s="210"/>
      <c r="F25" s="210"/>
      <c r="G25" s="210"/>
      <c r="H25" s="210"/>
      <c r="I25" s="210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</row>
    <row r="26" spans="1:22" ht="26.25">
      <c r="A26" s="210"/>
      <c r="B26" s="210"/>
      <c r="C26" s="210"/>
      <c r="D26" s="210"/>
      <c r="E26" s="210"/>
      <c r="F26" s="210"/>
      <c r="G26" s="210"/>
      <c r="H26" s="210"/>
      <c r="I26" s="210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</row>
    <row r="27" spans="1:22" ht="26.25">
      <c r="A27" s="210"/>
      <c r="B27" s="210"/>
      <c r="C27" s="210"/>
      <c r="D27" s="210"/>
      <c r="E27" s="210"/>
      <c r="F27" s="210"/>
      <c r="G27" s="210"/>
      <c r="H27" s="210"/>
      <c r="I27" s="210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</row>
  </sheetData>
  <mergeCells count="14">
    <mergeCell ref="K22:T22"/>
    <mergeCell ref="K10:T10"/>
    <mergeCell ref="K15:T15"/>
    <mergeCell ref="K16:T16"/>
    <mergeCell ref="K17:T17"/>
    <mergeCell ref="K18:T18"/>
    <mergeCell ref="K19:T19"/>
    <mergeCell ref="K20:T20"/>
    <mergeCell ref="K14:T14"/>
    <mergeCell ref="K9:T9"/>
    <mergeCell ref="K11:T11"/>
    <mergeCell ref="K12:T12"/>
    <mergeCell ref="K13:T13"/>
    <mergeCell ref="K21:T21"/>
  </mergeCells>
  <pageMargins left="0.7" right="0.7" top="0.75" bottom="0.75" header="0.3" footer="0.3"/>
  <pageSetup paperSize="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view="pageLayout" zoomScaleNormal="100" workbookViewId="0">
      <selection activeCell="A61" sqref="A61:A66"/>
    </sheetView>
  </sheetViews>
  <sheetFormatPr defaultRowHeight="15"/>
  <cols>
    <col min="1" max="1" width="36.5703125" customWidth="1"/>
    <col min="2" max="2" width="7.7109375" customWidth="1"/>
    <col min="3" max="3" width="12.7109375" customWidth="1"/>
    <col min="4" max="4" width="7.7109375" customWidth="1"/>
    <col min="5" max="5" width="12.7109375" customWidth="1"/>
    <col min="6" max="6" width="7.7109375" customWidth="1"/>
    <col min="7" max="7" width="12.7109375" customWidth="1"/>
    <col min="8" max="8" width="7.7109375" customWidth="1"/>
    <col min="9" max="9" width="12.7109375" customWidth="1"/>
    <col min="10" max="10" width="9" customWidth="1"/>
    <col min="11" max="11" width="8.28515625" customWidth="1"/>
    <col min="12" max="12" width="13.42578125" customWidth="1"/>
    <col min="13" max="13" width="10.28515625" customWidth="1"/>
  </cols>
  <sheetData>
    <row r="1" spans="1:13" ht="21">
      <c r="A1" s="492" t="s">
        <v>234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</row>
    <row r="2" spans="1:13" ht="21">
      <c r="A2" s="492" t="s">
        <v>79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</row>
    <row r="3" spans="1:13" ht="21">
      <c r="A3" s="492" t="s">
        <v>233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</row>
    <row r="4" spans="1:13" ht="21">
      <c r="A4" s="492" t="s">
        <v>291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</row>
    <row r="5" spans="1:13" ht="24" customHeight="1">
      <c r="A5" s="261"/>
      <c r="B5" s="261"/>
      <c r="C5" s="261"/>
      <c r="D5" s="261"/>
      <c r="E5" s="261"/>
      <c r="F5" s="261"/>
      <c r="G5" s="261"/>
      <c r="H5" s="264" t="s">
        <v>349</v>
      </c>
      <c r="I5" s="264"/>
      <c r="J5" s="264"/>
      <c r="K5" s="160"/>
      <c r="L5" s="566" t="s">
        <v>221</v>
      </c>
      <c r="M5" s="566"/>
    </row>
    <row r="6" spans="1:13" ht="54" customHeight="1">
      <c r="A6" s="402" t="s">
        <v>237</v>
      </c>
      <c r="B6" s="569" t="s">
        <v>223</v>
      </c>
      <c r="C6" s="570"/>
      <c r="D6" s="581" t="s">
        <v>224</v>
      </c>
      <c r="E6" s="582"/>
      <c r="F6" s="569" t="s">
        <v>225</v>
      </c>
      <c r="G6" s="570"/>
      <c r="H6" s="569" t="s">
        <v>226</v>
      </c>
      <c r="I6" s="570"/>
      <c r="J6" s="568" t="s">
        <v>380</v>
      </c>
      <c r="K6" s="568"/>
      <c r="L6" s="567" t="s">
        <v>381</v>
      </c>
      <c r="M6" s="567"/>
    </row>
    <row r="7" spans="1:13" ht="37.5">
      <c r="A7" s="403" t="s">
        <v>238</v>
      </c>
      <c r="B7" s="262" t="s">
        <v>214</v>
      </c>
      <c r="C7" s="260" t="s">
        <v>222</v>
      </c>
      <c r="D7" s="262" t="s">
        <v>214</v>
      </c>
      <c r="E7" s="260" t="s">
        <v>222</v>
      </c>
      <c r="F7" s="262" t="s">
        <v>214</v>
      </c>
      <c r="G7" s="260" t="s">
        <v>222</v>
      </c>
      <c r="H7" s="262" t="s">
        <v>214</v>
      </c>
      <c r="I7" s="260" t="s">
        <v>222</v>
      </c>
      <c r="J7" s="337" t="s">
        <v>382</v>
      </c>
      <c r="K7" s="337" t="s">
        <v>383</v>
      </c>
      <c r="L7" s="337" t="s">
        <v>382</v>
      </c>
      <c r="M7" s="337" t="s">
        <v>383</v>
      </c>
    </row>
    <row r="8" spans="1:13" ht="21">
      <c r="A8" s="280" t="s">
        <v>68</v>
      </c>
      <c r="B8" s="281">
        <v>1</v>
      </c>
      <c r="C8" s="282">
        <v>5804500</v>
      </c>
      <c r="D8" s="283">
        <v>1</v>
      </c>
      <c r="E8" s="284">
        <v>1629000</v>
      </c>
      <c r="F8" s="284">
        <v>0</v>
      </c>
      <c r="G8" s="284">
        <v>0</v>
      </c>
      <c r="H8" s="284">
        <v>0</v>
      </c>
      <c r="I8" s="285">
        <v>0</v>
      </c>
      <c r="J8" s="389">
        <f>SUM(B8,D8,F8,H8)</f>
        <v>2</v>
      </c>
      <c r="K8" s="190">
        <f>J8*100/J25</f>
        <v>2.9411764705882355</v>
      </c>
      <c r="L8" s="287">
        <f t="shared" ref="L8:L24" si="0">SUM(C8,E8,G8,I8)</f>
        <v>7433500</v>
      </c>
      <c r="M8" s="288">
        <f>L8*100/L25</f>
        <v>14.072386379133999</v>
      </c>
    </row>
    <row r="9" spans="1:13" ht="21">
      <c r="A9" s="277" t="s">
        <v>73</v>
      </c>
      <c r="B9" s="278">
        <v>0</v>
      </c>
      <c r="C9" s="278">
        <v>0</v>
      </c>
      <c r="D9" s="168">
        <v>2</v>
      </c>
      <c r="E9" s="167">
        <v>103800</v>
      </c>
      <c r="F9" s="167">
        <v>0</v>
      </c>
      <c r="G9" s="167">
        <v>0</v>
      </c>
      <c r="H9" s="167">
        <v>0</v>
      </c>
      <c r="I9" s="169">
        <v>0</v>
      </c>
      <c r="J9" s="173">
        <f t="shared" ref="J9:J24" si="1">SUM(B9,D9,F9,H9)</f>
        <v>2</v>
      </c>
      <c r="K9" s="191">
        <f>J9*100/J25</f>
        <v>2.9411764705882355</v>
      </c>
      <c r="L9" s="171">
        <f t="shared" si="0"/>
        <v>103800</v>
      </c>
      <c r="M9" s="288">
        <f>L9*100/L25</f>
        <v>0.19650416441166463</v>
      </c>
    </row>
    <row r="10" spans="1:13" ht="21">
      <c r="A10" s="277" t="s">
        <v>66</v>
      </c>
      <c r="B10" s="166">
        <v>1</v>
      </c>
      <c r="C10" s="278">
        <v>18630</v>
      </c>
      <c r="D10" s="279">
        <v>0</v>
      </c>
      <c r="E10" s="167">
        <v>0</v>
      </c>
      <c r="F10" s="167">
        <v>0</v>
      </c>
      <c r="G10" s="167">
        <v>0</v>
      </c>
      <c r="H10" s="167">
        <v>0</v>
      </c>
      <c r="I10" s="169">
        <v>0</v>
      </c>
      <c r="J10" s="173">
        <f t="shared" si="1"/>
        <v>1</v>
      </c>
      <c r="K10" s="191">
        <f>J10*100/J25</f>
        <v>1.4705882352941178</v>
      </c>
      <c r="L10" s="171">
        <f t="shared" si="0"/>
        <v>18630</v>
      </c>
      <c r="M10" s="288">
        <f>L10*100/L25</f>
        <v>3.5268521994116689E-2</v>
      </c>
    </row>
    <row r="11" spans="1:13" ht="21">
      <c r="A11" s="277" t="s">
        <v>65</v>
      </c>
      <c r="B11" s="166">
        <v>1</v>
      </c>
      <c r="C11" s="278">
        <v>936598</v>
      </c>
      <c r="D11" s="168">
        <v>2</v>
      </c>
      <c r="E11" s="167">
        <v>38716300</v>
      </c>
      <c r="F11" s="167">
        <v>0</v>
      </c>
      <c r="G11" s="167">
        <v>0</v>
      </c>
      <c r="H11" s="168">
        <v>1</v>
      </c>
      <c r="I11" s="169">
        <v>7670</v>
      </c>
      <c r="J11" s="173">
        <f t="shared" si="1"/>
        <v>4</v>
      </c>
      <c r="K11" s="191">
        <f>J11*100/J25</f>
        <v>5.882352941176471</v>
      </c>
      <c r="L11" s="171">
        <f t="shared" si="0"/>
        <v>39660568</v>
      </c>
      <c r="M11" s="288">
        <f>L11*100/L25</f>
        <v>75.081568159267874</v>
      </c>
    </row>
    <row r="12" spans="1:13" ht="21">
      <c r="A12" s="277" t="s">
        <v>77</v>
      </c>
      <c r="B12" s="278">
        <v>0</v>
      </c>
      <c r="C12" s="278">
        <v>0</v>
      </c>
      <c r="D12" s="168">
        <v>12</v>
      </c>
      <c r="E12" s="167">
        <v>611140</v>
      </c>
      <c r="F12" s="168">
        <v>8</v>
      </c>
      <c r="G12" s="167">
        <v>579330</v>
      </c>
      <c r="H12" s="167">
        <v>0</v>
      </c>
      <c r="I12" s="169">
        <v>0</v>
      </c>
      <c r="J12" s="173">
        <f t="shared" si="1"/>
        <v>20</v>
      </c>
      <c r="K12" s="191">
        <f>J12*100/J25</f>
        <v>29.411764705882351</v>
      </c>
      <c r="L12" s="171">
        <f t="shared" si="0"/>
        <v>1190470</v>
      </c>
      <c r="M12" s="288">
        <f>L12*100/L25</f>
        <v>2.2536831657722005</v>
      </c>
    </row>
    <row r="13" spans="1:13" ht="21">
      <c r="A13" s="277" t="s">
        <v>78</v>
      </c>
      <c r="B13" s="278">
        <v>0</v>
      </c>
      <c r="C13" s="278">
        <v>0</v>
      </c>
      <c r="D13" s="168">
        <v>9</v>
      </c>
      <c r="E13" s="167">
        <v>1480375</v>
      </c>
      <c r="F13" s="167">
        <v>0</v>
      </c>
      <c r="G13" s="167">
        <v>0</v>
      </c>
      <c r="H13" s="167">
        <v>0</v>
      </c>
      <c r="I13" s="169">
        <v>0</v>
      </c>
      <c r="J13" s="173">
        <f t="shared" si="1"/>
        <v>9</v>
      </c>
      <c r="K13" s="191">
        <f>J13*100/J25</f>
        <v>13.235294117647058</v>
      </c>
      <c r="L13" s="171">
        <f t="shared" si="0"/>
        <v>1480375</v>
      </c>
      <c r="M13" s="288">
        <f>L13*100/L25</f>
        <v>2.8025033949028715</v>
      </c>
    </row>
    <row r="14" spans="1:13" ht="21">
      <c r="A14" s="277" t="s">
        <v>75</v>
      </c>
      <c r="B14" s="166">
        <v>4</v>
      </c>
      <c r="C14" s="278">
        <v>4200</v>
      </c>
      <c r="D14" s="168">
        <v>3</v>
      </c>
      <c r="E14" s="167">
        <v>0</v>
      </c>
      <c r="F14" s="167">
        <v>0</v>
      </c>
      <c r="G14" s="167">
        <v>0</v>
      </c>
      <c r="H14" s="167">
        <v>0</v>
      </c>
      <c r="I14" s="169">
        <v>0</v>
      </c>
      <c r="J14" s="173">
        <f t="shared" si="1"/>
        <v>7</v>
      </c>
      <c r="K14" s="191">
        <f>J14*100/J25</f>
        <v>10.294117647058824</v>
      </c>
      <c r="L14" s="171">
        <f t="shared" si="0"/>
        <v>4200</v>
      </c>
      <c r="M14" s="288">
        <f>L14*100/L25</f>
        <v>7.9510355542292046E-3</v>
      </c>
    </row>
    <row r="15" spans="1:13" ht="21">
      <c r="A15" s="277" t="s">
        <v>76</v>
      </c>
      <c r="B15" s="166">
        <v>1</v>
      </c>
      <c r="C15" s="278">
        <v>120000</v>
      </c>
      <c r="D15" s="168">
        <v>5</v>
      </c>
      <c r="E15" s="167">
        <v>1073750</v>
      </c>
      <c r="F15" s="167">
        <v>0</v>
      </c>
      <c r="G15" s="167">
        <v>0</v>
      </c>
      <c r="H15" s="167">
        <v>0</v>
      </c>
      <c r="I15" s="169">
        <v>0</v>
      </c>
      <c r="J15" s="173">
        <f t="shared" si="1"/>
        <v>6</v>
      </c>
      <c r="K15" s="191">
        <f>J15*100/J25</f>
        <v>8.8235294117647065</v>
      </c>
      <c r="L15" s="171">
        <f t="shared" si="0"/>
        <v>1193750</v>
      </c>
      <c r="M15" s="288">
        <f>L15*100/L25</f>
        <v>2.2598925459193127</v>
      </c>
    </row>
    <row r="16" spans="1:13" ht="21">
      <c r="A16" s="277" t="s">
        <v>198</v>
      </c>
      <c r="B16" s="278">
        <v>0</v>
      </c>
      <c r="C16" s="278">
        <v>0</v>
      </c>
      <c r="D16" s="168">
        <v>1</v>
      </c>
      <c r="E16" s="167">
        <v>400000</v>
      </c>
      <c r="F16" s="168">
        <v>1</v>
      </c>
      <c r="G16" s="167">
        <v>250000</v>
      </c>
      <c r="H16" s="167">
        <v>0</v>
      </c>
      <c r="I16" s="169">
        <v>0</v>
      </c>
      <c r="J16" s="173">
        <f t="shared" si="1"/>
        <v>2</v>
      </c>
      <c r="K16" s="191">
        <f>J16*100/J25</f>
        <v>2.9411764705882355</v>
      </c>
      <c r="L16" s="171">
        <f t="shared" si="0"/>
        <v>650000</v>
      </c>
      <c r="M16" s="288">
        <f>L16*100/L25</f>
        <v>1.230517407202139</v>
      </c>
    </row>
    <row r="17" spans="1:13" ht="21">
      <c r="A17" s="277" t="s">
        <v>64</v>
      </c>
      <c r="B17" s="166">
        <v>1</v>
      </c>
      <c r="C17" s="278">
        <v>27500</v>
      </c>
      <c r="D17" s="279">
        <v>0</v>
      </c>
      <c r="E17" s="167">
        <v>0</v>
      </c>
      <c r="F17" s="167">
        <v>0</v>
      </c>
      <c r="G17" s="167">
        <v>0</v>
      </c>
      <c r="H17" s="167">
        <v>0</v>
      </c>
      <c r="I17" s="169">
        <v>0</v>
      </c>
      <c r="J17" s="173">
        <f t="shared" si="1"/>
        <v>1</v>
      </c>
      <c r="K17" s="191">
        <f>J17*100/J25</f>
        <v>1.4705882352941178</v>
      </c>
      <c r="L17" s="171">
        <f t="shared" si="0"/>
        <v>27500</v>
      </c>
      <c r="M17" s="288">
        <f>L17*100/L25</f>
        <v>5.2060351843167416E-2</v>
      </c>
    </row>
    <row r="18" spans="1:13" ht="21">
      <c r="A18" s="277" t="s">
        <v>71</v>
      </c>
      <c r="B18" s="166">
        <v>3</v>
      </c>
      <c r="C18" s="278">
        <v>169570</v>
      </c>
      <c r="D18" s="279">
        <v>0</v>
      </c>
      <c r="E18" s="167">
        <v>0</v>
      </c>
      <c r="F18" s="167">
        <v>0</v>
      </c>
      <c r="G18" s="167">
        <v>0</v>
      </c>
      <c r="H18" s="167">
        <v>0</v>
      </c>
      <c r="I18" s="169">
        <v>0</v>
      </c>
      <c r="J18" s="173">
        <f t="shared" si="1"/>
        <v>3</v>
      </c>
      <c r="K18" s="191">
        <f>J18*100/J25</f>
        <v>4.4117647058823533</v>
      </c>
      <c r="L18" s="171">
        <f t="shared" si="0"/>
        <v>169570</v>
      </c>
      <c r="M18" s="288">
        <f>L18*100/L25</f>
        <v>0.32101359498348719</v>
      </c>
    </row>
    <row r="19" spans="1:13" ht="21">
      <c r="A19" s="277" t="s">
        <v>353</v>
      </c>
      <c r="B19" s="278">
        <v>0</v>
      </c>
      <c r="C19" s="278">
        <v>0</v>
      </c>
      <c r="D19" s="168">
        <v>1</v>
      </c>
      <c r="E19" s="167">
        <v>419975</v>
      </c>
      <c r="F19" s="167">
        <v>0</v>
      </c>
      <c r="G19" s="167">
        <v>0</v>
      </c>
      <c r="H19" s="167">
        <v>0</v>
      </c>
      <c r="I19" s="169">
        <v>0</v>
      </c>
      <c r="J19" s="173">
        <f t="shared" si="1"/>
        <v>1</v>
      </c>
      <c r="K19" s="191">
        <f>J19*100/J25</f>
        <v>1.4705882352941178</v>
      </c>
      <c r="L19" s="171">
        <f t="shared" si="0"/>
        <v>419975</v>
      </c>
      <c r="M19" s="288">
        <f>L19*100/L25</f>
        <v>0.7950562278303358</v>
      </c>
    </row>
    <row r="20" spans="1:13" ht="21">
      <c r="A20" s="277" t="s">
        <v>69</v>
      </c>
      <c r="B20" s="278">
        <v>0</v>
      </c>
      <c r="C20" s="278">
        <v>0</v>
      </c>
      <c r="D20" s="168">
        <v>1</v>
      </c>
      <c r="E20" s="167">
        <v>24000</v>
      </c>
      <c r="F20" s="167">
        <v>0</v>
      </c>
      <c r="G20" s="167">
        <v>0</v>
      </c>
      <c r="H20" s="167">
        <v>0</v>
      </c>
      <c r="I20" s="169">
        <v>0</v>
      </c>
      <c r="J20" s="173">
        <f t="shared" si="1"/>
        <v>1</v>
      </c>
      <c r="K20" s="191">
        <f>J20*100/J25</f>
        <v>1.4705882352941178</v>
      </c>
      <c r="L20" s="171">
        <f t="shared" si="0"/>
        <v>24000</v>
      </c>
      <c r="M20" s="288">
        <f>L20*100/L25</f>
        <v>4.5434488881309743E-2</v>
      </c>
    </row>
    <row r="21" spans="1:13" ht="21">
      <c r="A21" s="277" t="s">
        <v>197</v>
      </c>
      <c r="B21" s="278">
        <v>0</v>
      </c>
      <c r="C21" s="278">
        <v>0</v>
      </c>
      <c r="D21" s="168">
        <v>1</v>
      </c>
      <c r="E21" s="167">
        <v>30000</v>
      </c>
      <c r="F21" s="167">
        <v>0</v>
      </c>
      <c r="G21" s="167">
        <v>0</v>
      </c>
      <c r="H21" s="168">
        <v>1</v>
      </c>
      <c r="I21" s="169">
        <v>40000</v>
      </c>
      <c r="J21" s="173">
        <f t="shared" si="1"/>
        <v>2</v>
      </c>
      <c r="K21" s="191">
        <f>J21*100/J25</f>
        <v>2.9411764705882355</v>
      </c>
      <c r="L21" s="171">
        <f t="shared" si="0"/>
        <v>70000</v>
      </c>
      <c r="M21" s="288">
        <f>L21*100/L25</f>
        <v>0.13251725923715341</v>
      </c>
    </row>
    <row r="22" spans="1:13" ht="21">
      <c r="A22" s="277" t="s">
        <v>70</v>
      </c>
      <c r="B22" s="166">
        <v>1</v>
      </c>
      <c r="C22" s="278">
        <v>27080</v>
      </c>
      <c r="D22" s="279">
        <v>0</v>
      </c>
      <c r="E22" s="167"/>
      <c r="F22" s="167">
        <v>0</v>
      </c>
      <c r="G22" s="167">
        <v>0</v>
      </c>
      <c r="H22" s="167">
        <v>0</v>
      </c>
      <c r="I22" s="169"/>
      <c r="J22" s="173">
        <f t="shared" si="1"/>
        <v>1</v>
      </c>
      <c r="K22" s="191">
        <f>J22*100/J25</f>
        <v>1.4705882352941178</v>
      </c>
      <c r="L22" s="171">
        <f t="shared" si="0"/>
        <v>27080</v>
      </c>
      <c r="M22" s="288">
        <f>L22*100/L25</f>
        <v>5.1265248287744494E-2</v>
      </c>
    </row>
    <row r="23" spans="1:13" ht="21">
      <c r="A23" s="277" t="s">
        <v>354</v>
      </c>
      <c r="B23" s="278">
        <v>0</v>
      </c>
      <c r="C23" s="278">
        <v>0</v>
      </c>
      <c r="D23" s="168">
        <v>1</v>
      </c>
      <c r="E23" s="167">
        <v>294100</v>
      </c>
      <c r="F23" s="167">
        <v>0</v>
      </c>
      <c r="G23" s="167">
        <v>0</v>
      </c>
      <c r="H23" s="167">
        <v>0</v>
      </c>
      <c r="I23" s="169"/>
      <c r="J23" s="173">
        <f t="shared" si="1"/>
        <v>1</v>
      </c>
      <c r="K23" s="191">
        <f>J23*100/J25</f>
        <v>1.4705882352941178</v>
      </c>
      <c r="L23" s="171">
        <f t="shared" si="0"/>
        <v>294100</v>
      </c>
      <c r="M23" s="288">
        <f>L23*100/L25</f>
        <v>0.55676179916638313</v>
      </c>
    </row>
    <row r="24" spans="1:13" ht="21">
      <c r="A24" s="277" t="s">
        <v>74</v>
      </c>
      <c r="B24" s="278">
        <v>0</v>
      </c>
      <c r="C24" s="278">
        <v>0</v>
      </c>
      <c r="D24" s="168">
        <v>5</v>
      </c>
      <c r="E24" s="167">
        <v>55790</v>
      </c>
      <c r="F24" s="167">
        <v>0</v>
      </c>
      <c r="G24" s="167">
        <v>0</v>
      </c>
      <c r="H24" s="167">
        <v>0</v>
      </c>
      <c r="I24" s="169"/>
      <c r="J24" s="289">
        <f t="shared" si="1"/>
        <v>5</v>
      </c>
      <c r="K24" s="388">
        <f>J24*100/J25</f>
        <v>7.3529411764705879</v>
      </c>
      <c r="L24" s="290">
        <f t="shared" si="0"/>
        <v>55790</v>
      </c>
      <c r="M24" s="288">
        <f>L24*100/L25</f>
        <v>0.10561625561201127</v>
      </c>
    </row>
    <row r="25" spans="1:13" ht="21">
      <c r="A25" s="197" t="s">
        <v>227</v>
      </c>
      <c r="B25" s="198">
        <f t="shared" ref="B25:I25" si="2">SUM(B8:B24)</f>
        <v>13</v>
      </c>
      <c r="C25" s="199">
        <f t="shared" si="2"/>
        <v>7108078</v>
      </c>
      <c r="D25" s="200">
        <f t="shared" si="2"/>
        <v>44</v>
      </c>
      <c r="E25" s="199">
        <f t="shared" si="2"/>
        <v>44838230</v>
      </c>
      <c r="F25" s="291">
        <f t="shared" si="2"/>
        <v>9</v>
      </c>
      <c r="G25" s="199">
        <f t="shared" si="2"/>
        <v>829330</v>
      </c>
      <c r="H25" s="291">
        <f t="shared" si="2"/>
        <v>2</v>
      </c>
      <c r="I25" s="199">
        <f t="shared" si="2"/>
        <v>47670</v>
      </c>
      <c r="J25" s="390">
        <f>SUM(J8:J24)</f>
        <v>68</v>
      </c>
      <c r="K25" s="293">
        <f>SUM(K8:K24)</f>
        <v>99.999999999999986</v>
      </c>
      <c r="L25" s="292">
        <f>SUM(L8:L24)</f>
        <v>52823308</v>
      </c>
      <c r="M25" s="293">
        <f>SUM(M8:M24)</f>
        <v>99.999999999999986</v>
      </c>
    </row>
    <row r="26" spans="1:13" ht="18.75">
      <c r="A26" s="202" t="s">
        <v>236</v>
      </c>
      <c r="B26" s="201">
        <f>B25*100/J25</f>
        <v>19.117647058823529</v>
      </c>
      <c r="C26" s="201">
        <f>C25*100/L25</f>
        <v>13.456328785770101</v>
      </c>
      <c r="D26" s="201">
        <f>D25*100/J25</f>
        <v>64.705882352941174</v>
      </c>
      <c r="E26" s="201">
        <f>E25*100/L25</f>
        <v>84.8834192663587</v>
      </c>
      <c r="F26" s="201">
        <f>F25*100/J25</f>
        <v>13.235294117647058</v>
      </c>
      <c r="G26" s="201">
        <f>G25*100/L25</f>
        <v>1.570007694330692</v>
      </c>
      <c r="H26" s="201">
        <f>H25*100/J25</f>
        <v>2.9411764705882355</v>
      </c>
      <c r="I26" s="201">
        <f>I25*100/L25</f>
        <v>9.0244253540501473E-2</v>
      </c>
      <c r="J26" s="201">
        <f>J25*100/J25</f>
        <v>100</v>
      </c>
      <c r="L26" s="293">
        <f>L25*100/L25</f>
        <v>100</v>
      </c>
    </row>
  </sheetData>
  <mergeCells count="11">
    <mergeCell ref="A1:M1"/>
    <mergeCell ref="A2:M2"/>
    <mergeCell ref="A3:M3"/>
    <mergeCell ref="B6:C6"/>
    <mergeCell ref="D6:E6"/>
    <mergeCell ref="F6:G6"/>
    <mergeCell ref="H6:I6"/>
    <mergeCell ref="J6:K6"/>
    <mergeCell ref="L6:M6"/>
    <mergeCell ref="L5:M5"/>
    <mergeCell ref="A4:M4"/>
  </mergeCells>
  <pageMargins left="0.51470588235294101" right="0.30330882352941202" top="0.75" bottom="0.75" header="0.3" footer="0.3"/>
  <pageSetup scale="80" firstPageNumber="30" orientation="landscape" useFirstPageNumber="1" r:id="rId1"/>
  <headerFooter>
    <oddHeader>&amp;C&amp;P</oddHeader>
    <oddFooter>&amp;C&amp;P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4"/>
  <sheetViews>
    <sheetView view="pageLayout" zoomScale="70" zoomScaleNormal="100" zoomScalePageLayoutView="70" workbookViewId="0">
      <selection activeCell="Q14" sqref="Q14"/>
    </sheetView>
  </sheetViews>
  <sheetFormatPr defaultRowHeight="15"/>
  <cols>
    <col min="1" max="1" width="3.5703125" style="36" customWidth="1"/>
    <col min="2" max="2" width="53.28515625" style="53" customWidth="1"/>
    <col min="3" max="3" width="9.5703125" style="36" customWidth="1"/>
    <col min="4" max="4" width="13.7109375" style="36" customWidth="1"/>
    <col min="5" max="5" width="12" style="36" customWidth="1"/>
    <col min="6" max="6" width="12.140625" style="36" customWidth="1"/>
    <col min="7" max="7" width="11.85546875" style="36" customWidth="1"/>
    <col min="8" max="9" width="11.140625" style="36" customWidth="1"/>
    <col min="10" max="10" width="11" style="36" customWidth="1"/>
    <col min="11" max="12" width="10.42578125" style="36" customWidth="1"/>
    <col min="13" max="13" width="10.5703125" style="36" customWidth="1"/>
    <col min="14" max="14" width="11.7109375" style="36" customWidth="1"/>
    <col min="15" max="16" width="11.140625" style="36" customWidth="1"/>
    <col min="17" max="17" width="23.140625" style="36" customWidth="1"/>
    <col min="18" max="16384" width="9.140625" style="36"/>
  </cols>
  <sheetData>
    <row r="1" spans="1:17" s="160" customFormat="1" ht="19.5" customHeight="1">
      <c r="A1" s="492" t="s">
        <v>347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</row>
    <row r="2" spans="1:17" s="160" customFormat="1" ht="19.5" customHeight="1">
      <c r="A2" s="492" t="s">
        <v>348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</row>
    <row r="3" spans="1:17" s="160" customFormat="1" ht="19.5" customHeight="1">
      <c r="A3" s="492" t="s">
        <v>233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</row>
    <row r="4" spans="1:17" s="23" customFormat="1" ht="18.75">
      <c r="A4" s="571" t="s">
        <v>291</v>
      </c>
      <c r="B4" s="571" t="s">
        <v>85</v>
      </c>
      <c r="C4" s="571" t="s">
        <v>81</v>
      </c>
      <c r="D4" s="571" t="s">
        <v>0</v>
      </c>
      <c r="E4" s="573" t="s">
        <v>14</v>
      </c>
      <c r="F4" s="574"/>
      <c r="G4" s="574"/>
      <c r="H4" s="573" t="s">
        <v>384</v>
      </c>
      <c r="I4" s="574"/>
      <c r="J4" s="574"/>
      <c r="K4" s="574"/>
      <c r="L4" s="574"/>
      <c r="M4" s="574"/>
      <c r="N4" s="574"/>
      <c r="O4" s="574"/>
      <c r="P4" s="574"/>
      <c r="Q4" s="571" t="s">
        <v>355</v>
      </c>
    </row>
    <row r="5" spans="1:17" s="23" customFormat="1" ht="18.75">
      <c r="A5" s="572"/>
      <c r="B5" s="572"/>
      <c r="C5" s="572"/>
      <c r="D5" s="572"/>
      <c r="E5" s="163" t="s">
        <v>1</v>
      </c>
      <c r="F5" s="163" t="s">
        <v>2</v>
      </c>
      <c r="G5" s="163" t="s">
        <v>3</v>
      </c>
      <c r="H5" s="22" t="s">
        <v>4</v>
      </c>
      <c r="I5" s="22" t="s">
        <v>5</v>
      </c>
      <c r="J5" s="22" t="s">
        <v>6</v>
      </c>
      <c r="K5" s="22" t="s">
        <v>7</v>
      </c>
      <c r="L5" s="22" t="s">
        <v>8</v>
      </c>
      <c r="M5" s="22" t="s">
        <v>9</v>
      </c>
      <c r="N5" s="22" t="s">
        <v>10</v>
      </c>
      <c r="O5" s="22" t="s">
        <v>11</v>
      </c>
      <c r="P5" s="22" t="s">
        <v>12</v>
      </c>
      <c r="Q5" s="572"/>
    </row>
    <row r="6" spans="1:17" s="3" customFormat="1" ht="18.75">
      <c r="A6" s="203"/>
      <c r="B6" s="203" t="s">
        <v>125</v>
      </c>
      <c r="C6" s="204">
        <f>SUM(C7)</f>
        <v>51</v>
      </c>
      <c r="D6" s="205">
        <f>SUM(E6:P6)</f>
        <v>3288845</v>
      </c>
      <c r="E6" s="583">
        <f>SUM(E7:G7)</f>
        <v>636517</v>
      </c>
      <c r="F6" s="583"/>
      <c r="G6" s="583"/>
      <c r="H6" s="584">
        <f>SUM(H7:J7)</f>
        <v>1763625</v>
      </c>
      <c r="I6" s="584"/>
      <c r="J6" s="584"/>
      <c r="K6" s="584">
        <f>SUM(K7:M7)</f>
        <v>864803</v>
      </c>
      <c r="L6" s="584"/>
      <c r="M6" s="584"/>
      <c r="N6" s="584">
        <f>SUM(N7:P7)</f>
        <v>23900</v>
      </c>
      <c r="O6" s="584"/>
      <c r="P6" s="584"/>
      <c r="Q6" s="297"/>
    </row>
    <row r="7" spans="1:17" s="3" customFormat="1" ht="18.75">
      <c r="A7" s="31"/>
      <c r="B7" s="31" t="s">
        <v>126</v>
      </c>
      <c r="C7" s="148">
        <f>SUM(C9,C17,C51,C72)</f>
        <v>51</v>
      </c>
      <c r="D7" s="54">
        <f t="shared" ref="D7:P7" si="0">SUM(D17,D9,D51)</f>
        <v>3288845</v>
      </c>
      <c r="E7" s="54">
        <f t="shared" si="0"/>
        <v>0</v>
      </c>
      <c r="F7" s="54">
        <f t="shared" si="0"/>
        <v>40000</v>
      </c>
      <c r="G7" s="54">
        <f t="shared" si="0"/>
        <v>596517</v>
      </c>
      <c r="H7" s="54">
        <f t="shared" si="0"/>
        <v>125800</v>
      </c>
      <c r="I7" s="54">
        <f t="shared" si="0"/>
        <v>170250</v>
      </c>
      <c r="J7" s="54">
        <f t="shared" si="0"/>
        <v>1467575</v>
      </c>
      <c r="K7" s="54">
        <f t="shared" si="0"/>
        <v>588428</v>
      </c>
      <c r="L7" s="54">
        <f t="shared" si="0"/>
        <v>244800</v>
      </c>
      <c r="M7" s="54">
        <f t="shared" si="0"/>
        <v>31575</v>
      </c>
      <c r="N7" s="54">
        <f t="shared" si="0"/>
        <v>23900</v>
      </c>
      <c r="O7" s="54">
        <f t="shared" si="0"/>
        <v>0</v>
      </c>
      <c r="P7" s="54">
        <f t="shared" si="0"/>
        <v>0</v>
      </c>
      <c r="Q7" s="296"/>
    </row>
    <row r="8" spans="1:17" s="3" customFormat="1" ht="18.75">
      <c r="A8" s="63"/>
      <c r="B8" s="64" t="s">
        <v>84</v>
      </c>
      <c r="C8" s="65" t="s">
        <v>13</v>
      </c>
      <c r="D8" s="66" t="s">
        <v>13</v>
      </c>
      <c r="E8" s="67" t="s">
        <v>13</v>
      </c>
      <c r="F8" s="67" t="s">
        <v>13</v>
      </c>
      <c r="G8" s="67" t="s">
        <v>13</v>
      </c>
      <c r="H8" s="67" t="s">
        <v>13</v>
      </c>
      <c r="I8" s="67" t="s">
        <v>13</v>
      </c>
      <c r="J8" s="67" t="s">
        <v>13</v>
      </c>
      <c r="K8" s="67" t="s">
        <v>13</v>
      </c>
      <c r="L8" s="67" t="s">
        <v>13</v>
      </c>
      <c r="M8" s="67" t="s">
        <v>13</v>
      </c>
      <c r="N8" s="67" t="s">
        <v>13</v>
      </c>
      <c r="O8" s="67" t="s">
        <v>13</v>
      </c>
      <c r="P8" s="67" t="s">
        <v>13</v>
      </c>
      <c r="Q8" s="298"/>
    </row>
    <row r="9" spans="1:17" ht="18.75">
      <c r="A9" s="58"/>
      <c r="B9" s="62" t="s">
        <v>108</v>
      </c>
      <c r="C9" s="60">
        <f>SUM(C12)</f>
        <v>4</v>
      </c>
      <c r="D9" s="61">
        <f>SUM(D11)</f>
        <v>107440</v>
      </c>
      <c r="E9" s="61">
        <f t="shared" ref="E9:P9" si="1">SUM(E11)</f>
        <v>0</v>
      </c>
      <c r="F9" s="61">
        <f t="shared" si="1"/>
        <v>0</v>
      </c>
      <c r="G9" s="61">
        <f t="shared" si="1"/>
        <v>0</v>
      </c>
      <c r="H9" s="61">
        <f t="shared" si="1"/>
        <v>0</v>
      </c>
      <c r="I9" s="61">
        <f t="shared" si="1"/>
        <v>2560</v>
      </c>
      <c r="J9" s="61">
        <f t="shared" si="1"/>
        <v>104880</v>
      </c>
      <c r="K9" s="61">
        <f t="shared" si="1"/>
        <v>0</v>
      </c>
      <c r="L9" s="61">
        <f t="shared" si="1"/>
        <v>0</v>
      </c>
      <c r="M9" s="61">
        <f t="shared" si="1"/>
        <v>0</v>
      </c>
      <c r="N9" s="61">
        <f t="shared" si="1"/>
        <v>0</v>
      </c>
      <c r="O9" s="61">
        <f t="shared" si="1"/>
        <v>0</v>
      </c>
      <c r="P9" s="61">
        <f t="shared" si="1"/>
        <v>0</v>
      </c>
      <c r="Q9" s="299"/>
    </row>
    <row r="10" spans="1:17" s="3" customFormat="1" ht="18.75">
      <c r="A10" s="12"/>
      <c r="B10" s="13" t="s">
        <v>127</v>
      </c>
      <c r="C10" s="136">
        <f>SUM(C11)</f>
        <v>4</v>
      </c>
      <c r="D10" s="19">
        <f>SUM(E10:P10)</f>
        <v>107440</v>
      </c>
      <c r="E10" s="580">
        <f>SUM(E11:G11)</f>
        <v>0</v>
      </c>
      <c r="F10" s="580"/>
      <c r="G10" s="580"/>
      <c r="H10" s="580">
        <f>SUM(H11:J11)</f>
        <v>107440</v>
      </c>
      <c r="I10" s="580"/>
      <c r="J10" s="580"/>
      <c r="K10" s="580">
        <f>SUM(K11:M11)</f>
        <v>0</v>
      </c>
      <c r="L10" s="580"/>
      <c r="M10" s="580"/>
      <c r="N10" s="580">
        <f>SUM(N11:P11)</f>
        <v>0</v>
      </c>
      <c r="O10" s="580"/>
      <c r="P10" s="580"/>
      <c r="Q10" s="300"/>
    </row>
    <row r="11" spans="1:17" s="3" customFormat="1" ht="18.75">
      <c r="A11" s="12"/>
      <c r="B11" s="13" t="s">
        <v>126</v>
      </c>
      <c r="C11" s="45">
        <f>SUM(C12)</f>
        <v>4</v>
      </c>
      <c r="D11" s="21">
        <f>SUM(D12)</f>
        <v>107440</v>
      </c>
      <c r="E11" s="35">
        <f>SUM(E12)</f>
        <v>0</v>
      </c>
      <c r="F11" s="35">
        <f t="shared" ref="F11:P11" si="2">SUM(F12)</f>
        <v>0</v>
      </c>
      <c r="G11" s="35">
        <f t="shared" si="2"/>
        <v>0</v>
      </c>
      <c r="H11" s="35">
        <f t="shared" si="2"/>
        <v>0</v>
      </c>
      <c r="I11" s="35">
        <f>SUM(I12)</f>
        <v>2560</v>
      </c>
      <c r="J11" s="35">
        <f>SUM(J12)</f>
        <v>104880</v>
      </c>
      <c r="K11" s="35">
        <f t="shared" si="2"/>
        <v>0</v>
      </c>
      <c r="L11" s="35">
        <f t="shared" si="2"/>
        <v>0</v>
      </c>
      <c r="M11" s="35">
        <f t="shared" si="2"/>
        <v>0</v>
      </c>
      <c r="N11" s="35">
        <f t="shared" si="2"/>
        <v>0</v>
      </c>
      <c r="O11" s="35">
        <f t="shared" si="2"/>
        <v>0</v>
      </c>
      <c r="P11" s="35">
        <f t="shared" si="2"/>
        <v>0</v>
      </c>
      <c r="Q11" s="300"/>
    </row>
    <row r="12" spans="1:17" ht="18.75">
      <c r="A12" s="37"/>
      <c r="B12" s="38" t="s">
        <v>109</v>
      </c>
      <c r="C12" s="39">
        <f>SUM(C13:C16)</f>
        <v>4</v>
      </c>
      <c r="D12" s="46">
        <f>SUM(D13:D16)</f>
        <v>107440</v>
      </c>
      <c r="E12" s="47">
        <f>SUM(E13:E16)</f>
        <v>0</v>
      </c>
      <c r="F12" s="47">
        <f>SUM(F13:F16)</f>
        <v>0</v>
      </c>
      <c r="G12" s="47">
        <f>SUM(G13:G16)</f>
        <v>0</v>
      </c>
      <c r="H12" s="47">
        <f t="shared" ref="H12:P12" si="3">SUM(H13:H16)</f>
        <v>0</v>
      </c>
      <c r="I12" s="47">
        <f t="shared" si="3"/>
        <v>2560</v>
      </c>
      <c r="J12" s="47">
        <f t="shared" si="3"/>
        <v>104880</v>
      </c>
      <c r="K12" s="47">
        <f t="shared" si="3"/>
        <v>0</v>
      </c>
      <c r="L12" s="47">
        <f t="shared" si="3"/>
        <v>0</v>
      </c>
      <c r="M12" s="47">
        <f t="shared" si="3"/>
        <v>0</v>
      </c>
      <c r="N12" s="47">
        <f t="shared" si="3"/>
        <v>0</v>
      </c>
      <c r="O12" s="47">
        <f t="shared" si="3"/>
        <v>0</v>
      </c>
      <c r="P12" s="47">
        <f t="shared" si="3"/>
        <v>0</v>
      </c>
      <c r="Q12" s="47"/>
    </row>
    <row r="13" spans="1:17" ht="37.5">
      <c r="A13" s="40">
        <v>1</v>
      </c>
      <c r="B13" s="6" t="s">
        <v>110</v>
      </c>
      <c r="C13" s="5">
        <v>1</v>
      </c>
      <c r="D13" s="7">
        <v>2560</v>
      </c>
      <c r="E13" s="49">
        <v>0</v>
      </c>
      <c r="F13" s="49">
        <v>0</v>
      </c>
      <c r="G13" s="49">
        <v>0</v>
      </c>
      <c r="H13" s="49">
        <v>0</v>
      </c>
      <c r="I13" s="49">
        <v>2560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294" t="s">
        <v>357</v>
      </c>
    </row>
    <row r="14" spans="1:17" ht="23.25" customHeight="1">
      <c r="A14" s="40">
        <v>2</v>
      </c>
      <c r="B14" s="6" t="s">
        <v>111</v>
      </c>
      <c r="C14" s="5">
        <v>1</v>
      </c>
      <c r="D14" s="7">
        <v>98000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98000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294" t="s">
        <v>361</v>
      </c>
    </row>
    <row r="15" spans="1:17" ht="30" customHeight="1">
      <c r="A15" s="55">
        <v>3</v>
      </c>
      <c r="B15" s="56" t="s">
        <v>112</v>
      </c>
      <c r="C15" s="57">
        <v>1</v>
      </c>
      <c r="D15" s="48">
        <v>6880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6880</v>
      </c>
      <c r="K15" s="48">
        <v>0</v>
      </c>
      <c r="L15" s="48">
        <v>0</v>
      </c>
      <c r="M15" s="48">
        <v>0</v>
      </c>
      <c r="N15" s="48">
        <v>0</v>
      </c>
      <c r="O15" s="48">
        <v>0</v>
      </c>
      <c r="P15" s="48">
        <v>0</v>
      </c>
      <c r="Q15" s="294" t="s">
        <v>357</v>
      </c>
    </row>
    <row r="16" spans="1:17" s="139" customFormat="1" ht="23.25" customHeight="1">
      <c r="A16" s="142">
        <v>4</v>
      </c>
      <c r="B16" s="143" t="s">
        <v>210</v>
      </c>
      <c r="C16" s="144">
        <v>1</v>
      </c>
      <c r="D16" s="145">
        <v>0</v>
      </c>
      <c r="E16" s="146">
        <v>0</v>
      </c>
      <c r="F16" s="146">
        <v>0</v>
      </c>
      <c r="G16" s="146">
        <v>0</v>
      </c>
      <c r="H16" s="146">
        <v>0</v>
      </c>
      <c r="I16" s="146">
        <v>0</v>
      </c>
      <c r="J16" s="146">
        <v>0</v>
      </c>
      <c r="K16" s="146">
        <v>0</v>
      </c>
      <c r="L16" s="146">
        <v>0</v>
      </c>
      <c r="M16" s="146">
        <v>0</v>
      </c>
      <c r="N16" s="146">
        <v>0</v>
      </c>
      <c r="O16" s="146">
        <v>0</v>
      </c>
      <c r="P16" s="146">
        <v>0</v>
      </c>
      <c r="Q16" s="294" t="s">
        <v>357</v>
      </c>
    </row>
    <row r="17" spans="1:17" ht="18.75">
      <c r="A17" s="58"/>
      <c r="B17" s="62" t="s">
        <v>86</v>
      </c>
      <c r="C17" s="60">
        <f>SUM(C20,C35)</f>
        <v>29</v>
      </c>
      <c r="D17" s="61">
        <f>SUM(D20,D35)</f>
        <v>2842884</v>
      </c>
      <c r="E17" s="68">
        <f t="shared" ref="E17:P17" si="4">SUM(E20,E35)</f>
        <v>0</v>
      </c>
      <c r="F17" s="68">
        <f t="shared" si="4"/>
        <v>20000</v>
      </c>
      <c r="G17" s="68">
        <f t="shared" si="4"/>
        <v>596517</v>
      </c>
      <c r="H17" s="68">
        <f t="shared" si="4"/>
        <v>125800</v>
      </c>
      <c r="I17" s="68">
        <f t="shared" si="4"/>
        <v>152690</v>
      </c>
      <c r="J17" s="68">
        <f t="shared" si="4"/>
        <v>1059174</v>
      </c>
      <c r="K17" s="68">
        <f t="shared" si="4"/>
        <v>588428</v>
      </c>
      <c r="L17" s="68">
        <f t="shared" si="4"/>
        <v>244800</v>
      </c>
      <c r="M17" s="68">
        <f t="shared" si="4"/>
        <v>31575</v>
      </c>
      <c r="N17" s="68">
        <f t="shared" si="4"/>
        <v>23900</v>
      </c>
      <c r="O17" s="68">
        <f t="shared" si="4"/>
        <v>0</v>
      </c>
      <c r="P17" s="68">
        <f t="shared" si="4"/>
        <v>0</v>
      </c>
      <c r="Q17" s="299"/>
    </row>
    <row r="18" spans="1:17" s="3" customFormat="1" ht="18.75">
      <c r="A18" s="12"/>
      <c r="B18" s="13" t="s">
        <v>127</v>
      </c>
      <c r="C18" s="136">
        <f>SUM(C19)</f>
        <v>29</v>
      </c>
      <c r="D18" s="19">
        <f>SUM(E18:P18)</f>
        <v>2842884</v>
      </c>
      <c r="E18" s="580">
        <f>SUM(E19:G19)</f>
        <v>616517</v>
      </c>
      <c r="F18" s="580"/>
      <c r="G18" s="580"/>
      <c r="H18" s="580">
        <f>SUM(H19:J19)</f>
        <v>1337664</v>
      </c>
      <c r="I18" s="580"/>
      <c r="J18" s="580"/>
      <c r="K18" s="580">
        <f>SUM(K19:M19)</f>
        <v>864803</v>
      </c>
      <c r="L18" s="580"/>
      <c r="M18" s="580"/>
      <c r="N18" s="580">
        <f>SUM(N19:P19)</f>
        <v>23900</v>
      </c>
      <c r="O18" s="580"/>
      <c r="P18" s="580"/>
      <c r="Q18" s="300"/>
    </row>
    <row r="19" spans="1:17" s="3" customFormat="1" ht="18.75">
      <c r="A19" s="12"/>
      <c r="B19" s="13" t="s">
        <v>126</v>
      </c>
      <c r="C19" s="45">
        <f>SUM(C20,C35)</f>
        <v>29</v>
      </c>
      <c r="D19" s="21">
        <f t="shared" ref="D19:P19" si="5">SUM(D20,D35)</f>
        <v>2842884</v>
      </c>
      <c r="E19" s="21">
        <f t="shared" si="5"/>
        <v>0</v>
      </c>
      <c r="F19" s="134">
        <f t="shared" si="5"/>
        <v>20000</v>
      </c>
      <c r="G19" s="134">
        <f t="shared" si="5"/>
        <v>596517</v>
      </c>
      <c r="H19" s="134">
        <f t="shared" si="5"/>
        <v>125800</v>
      </c>
      <c r="I19" s="134">
        <f t="shared" si="5"/>
        <v>152690</v>
      </c>
      <c r="J19" s="134">
        <f t="shared" si="5"/>
        <v>1059174</v>
      </c>
      <c r="K19" s="134">
        <f t="shared" si="5"/>
        <v>588428</v>
      </c>
      <c r="L19" s="134">
        <f t="shared" si="5"/>
        <v>244800</v>
      </c>
      <c r="M19" s="134">
        <f t="shared" si="5"/>
        <v>31575</v>
      </c>
      <c r="N19" s="134">
        <f t="shared" si="5"/>
        <v>23900</v>
      </c>
      <c r="O19" s="134">
        <f t="shared" si="5"/>
        <v>0</v>
      </c>
      <c r="P19" s="134">
        <f t="shared" si="5"/>
        <v>0</v>
      </c>
      <c r="Q19" s="300"/>
    </row>
    <row r="20" spans="1:17" ht="18.75">
      <c r="A20" s="37"/>
      <c r="B20" s="38" t="s">
        <v>128</v>
      </c>
      <c r="C20" s="39">
        <f>SUM(C21:C34)</f>
        <v>14</v>
      </c>
      <c r="D20" s="46">
        <f t="shared" ref="D20:P20" si="6">SUM(D21:D34)</f>
        <v>1744662</v>
      </c>
      <c r="E20" s="46">
        <f t="shared" si="6"/>
        <v>0</v>
      </c>
      <c r="F20" s="46">
        <f t="shared" si="6"/>
        <v>0</v>
      </c>
      <c r="G20" s="46">
        <f t="shared" si="6"/>
        <v>571297</v>
      </c>
      <c r="H20" s="46">
        <f t="shared" si="6"/>
        <v>125800</v>
      </c>
      <c r="I20" s="46">
        <f t="shared" si="6"/>
        <v>142690</v>
      </c>
      <c r="J20" s="46">
        <f t="shared" si="6"/>
        <v>137000</v>
      </c>
      <c r="K20" s="46">
        <f t="shared" si="6"/>
        <v>515400</v>
      </c>
      <c r="L20" s="46">
        <f t="shared" si="6"/>
        <v>197000</v>
      </c>
      <c r="M20" s="46">
        <f t="shared" si="6"/>
        <v>31575</v>
      </c>
      <c r="N20" s="46">
        <f t="shared" si="6"/>
        <v>23900</v>
      </c>
      <c r="O20" s="46">
        <f t="shared" si="6"/>
        <v>0</v>
      </c>
      <c r="P20" s="46">
        <f t="shared" si="6"/>
        <v>0</v>
      </c>
      <c r="Q20" s="302"/>
    </row>
    <row r="21" spans="1:17" s="141" customFormat="1" ht="42" customHeight="1">
      <c r="A21" s="140">
        <v>5</v>
      </c>
      <c r="B21" s="41" t="s">
        <v>87</v>
      </c>
      <c r="C21" s="42">
        <v>1</v>
      </c>
      <c r="D21" s="50">
        <v>95000</v>
      </c>
      <c r="E21" s="50">
        <v>0</v>
      </c>
      <c r="F21" s="50">
        <v>0</v>
      </c>
      <c r="G21" s="50">
        <v>95000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294" t="s">
        <v>361</v>
      </c>
    </row>
    <row r="22" spans="1:17" s="141" customFormat="1" ht="63" customHeight="1">
      <c r="A22" s="140">
        <v>6</v>
      </c>
      <c r="B22" s="41" t="s">
        <v>88</v>
      </c>
      <c r="C22" s="42">
        <v>1</v>
      </c>
      <c r="D22" s="50">
        <v>400925</v>
      </c>
      <c r="E22" s="50">
        <v>0</v>
      </c>
      <c r="F22" s="50">
        <v>0</v>
      </c>
      <c r="G22" s="50">
        <v>400925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294" t="s">
        <v>361</v>
      </c>
    </row>
    <row r="23" spans="1:17" s="141" customFormat="1" ht="42" customHeight="1">
      <c r="A23" s="140">
        <v>7</v>
      </c>
      <c r="B23" s="41" t="s">
        <v>89</v>
      </c>
      <c r="C23" s="42">
        <v>1</v>
      </c>
      <c r="D23" s="50">
        <v>75000</v>
      </c>
      <c r="E23" s="50">
        <v>0</v>
      </c>
      <c r="F23" s="50">
        <v>0</v>
      </c>
      <c r="G23" s="50">
        <v>0</v>
      </c>
      <c r="H23" s="50">
        <v>75000</v>
      </c>
      <c r="I23" s="50">
        <v>0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294" t="s">
        <v>359</v>
      </c>
    </row>
    <row r="24" spans="1:17" s="141" customFormat="1" ht="59.25" customHeight="1">
      <c r="A24" s="140">
        <v>8</v>
      </c>
      <c r="B24" s="41" t="s">
        <v>90</v>
      </c>
      <c r="C24" s="42">
        <v>1</v>
      </c>
      <c r="D24" s="50">
        <v>20000</v>
      </c>
      <c r="E24" s="50">
        <v>0</v>
      </c>
      <c r="F24" s="50">
        <v>0</v>
      </c>
      <c r="G24" s="50">
        <v>0</v>
      </c>
      <c r="H24" s="50">
        <v>20000</v>
      </c>
      <c r="I24" s="50">
        <v>0</v>
      </c>
      <c r="J24" s="50">
        <v>0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294" t="s">
        <v>361</v>
      </c>
    </row>
    <row r="25" spans="1:17" s="141" customFormat="1" ht="22.5" customHeight="1">
      <c r="A25" s="140">
        <v>9</v>
      </c>
      <c r="B25" s="41" t="s">
        <v>91</v>
      </c>
      <c r="C25" s="42">
        <v>1</v>
      </c>
      <c r="D25" s="50">
        <v>61575</v>
      </c>
      <c r="E25" s="50">
        <v>0</v>
      </c>
      <c r="F25" s="50">
        <v>0</v>
      </c>
      <c r="G25" s="50">
        <v>0</v>
      </c>
      <c r="H25" s="50">
        <v>0</v>
      </c>
      <c r="I25" s="50"/>
      <c r="J25" s="50">
        <v>30000</v>
      </c>
      <c r="K25" s="50">
        <v>0</v>
      </c>
      <c r="L25" s="50">
        <v>0</v>
      </c>
      <c r="M25" s="50">
        <v>31575</v>
      </c>
      <c r="N25" s="50">
        <v>0</v>
      </c>
      <c r="O25" s="50">
        <v>0</v>
      </c>
      <c r="P25" s="50">
        <v>0</v>
      </c>
      <c r="Q25" s="294" t="s">
        <v>361</v>
      </c>
    </row>
    <row r="26" spans="1:17" s="141" customFormat="1" ht="39.75" customHeight="1">
      <c r="A26" s="140">
        <v>10</v>
      </c>
      <c r="B26" s="41" t="s">
        <v>92</v>
      </c>
      <c r="C26" s="42">
        <v>1</v>
      </c>
      <c r="D26" s="50">
        <v>8300</v>
      </c>
      <c r="E26" s="50">
        <v>0</v>
      </c>
      <c r="F26" s="50">
        <v>0</v>
      </c>
      <c r="G26" s="50">
        <v>0</v>
      </c>
      <c r="H26" s="50">
        <v>0</v>
      </c>
      <c r="I26" s="50">
        <v>8300</v>
      </c>
      <c r="J26" s="50">
        <v>0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294" t="s">
        <v>359</v>
      </c>
    </row>
    <row r="27" spans="1:17" s="141" customFormat="1" ht="39" customHeight="1">
      <c r="A27" s="140">
        <v>11</v>
      </c>
      <c r="B27" s="41" t="s">
        <v>93</v>
      </c>
      <c r="C27" s="42">
        <v>1</v>
      </c>
      <c r="D27" s="50">
        <v>103590</v>
      </c>
      <c r="E27" s="50"/>
      <c r="F27" s="50"/>
      <c r="G27" s="50"/>
      <c r="H27" s="50"/>
      <c r="I27" s="50">
        <v>103590</v>
      </c>
      <c r="J27" s="50"/>
      <c r="K27" s="50"/>
      <c r="L27" s="50"/>
      <c r="M27" s="50"/>
      <c r="N27" s="50"/>
      <c r="O27" s="50">
        <v>0</v>
      </c>
      <c r="P27" s="50">
        <v>0</v>
      </c>
      <c r="Q27" s="294" t="s">
        <v>370</v>
      </c>
    </row>
    <row r="28" spans="1:17" s="141" customFormat="1" ht="43.5" customHeight="1">
      <c r="A28" s="140">
        <v>12</v>
      </c>
      <c r="B28" s="41" t="s">
        <v>94</v>
      </c>
      <c r="C28" s="42">
        <v>1</v>
      </c>
      <c r="D28" s="50">
        <v>17400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17400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294" t="s">
        <v>361</v>
      </c>
    </row>
    <row r="29" spans="1:17" s="141" customFormat="1" ht="62.25" customHeight="1">
      <c r="A29" s="140">
        <v>13</v>
      </c>
      <c r="B29" s="41" t="s">
        <v>95</v>
      </c>
      <c r="C29" s="42">
        <v>1</v>
      </c>
      <c r="D29" s="50">
        <v>42572</v>
      </c>
      <c r="E29" s="50">
        <v>0</v>
      </c>
      <c r="F29" s="50">
        <v>0</v>
      </c>
      <c r="G29" s="50">
        <v>42572</v>
      </c>
      <c r="H29" s="50">
        <v>0</v>
      </c>
      <c r="I29" s="50">
        <v>0</v>
      </c>
      <c r="J29" s="50">
        <v>0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294" t="s">
        <v>361</v>
      </c>
    </row>
    <row r="30" spans="1:17" s="141" customFormat="1" ht="81" customHeight="1">
      <c r="A30" s="140">
        <v>14</v>
      </c>
      <c r="B30" s="41" t="s">
        <v>96</v>
      </c>
      <c r="C30" s="42">
        <v>1</v>
      </c>
      <c r="D30" s="50">
        <v>450000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90000</v>
      </c>
      <c r="K30" s="50">
        <v>180000</v>
      </c>
      <c r="L30" s="50">
        <v>180000</v>
      </c>
      <c r="M30" s="50">
        <v>0</v>
      </c>
      <c r="N30" s="50">
        <v>0</v>
      </c>
      <c r="O30" s="50">
        <v>0</v>
      </c>
      <c r="P30" s="50">
        <v>0</v>
      </c>
      <c r="Q30" s="294" t="s">
        <v>357</v>
      </c>
    </row>
    <row r="31" spans="1:17" s="141" customFormat="1" ht="26.25" customHeight="1">
      <c r="A31" s="140">
        <v>15</v>
      </c>
      <c r="B31" s="41" t="s">
        <v>97</v>
      </c>
      <c r="C31" s="42">
        <v>1</v>
      </c>
      <c r="D31" s="50">
        <v>55200</v>
      </c>
      <c r="E31" s="50">
        <v>0</v>
      </c>
      <c r="F31" s="50">
        <v>0</v>
      </c>
      <c r="G31" s="50">
        <v>13800</v>
      </c>
      <c r="H31" s="50">
        <v>13800</v>
      </c>
      <c r="I31" s="50">
        <v>13800</v>
      </c>
      <c r="J31" s="50">
        <v>0</v>
      </c>
      <c r="K31" s="50">
        <v>13800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294" t="s">
        <v>359</v>
      </c>
    </row>
    <row r="32" spans="1:17" s="141" customFormat="1" ht="44.25" customHeight="1">
      <c r="A32" s="140">
        <v>16</v>
      </c>
      <c r="B32" s="41" t="s">
        <v>98</v>
      </c>
      <c r="C32" s="42">
        <v>1</v>
      </c>
      <c r="D32" s="50">
        <v>19000</v>
      </c>
      <c r="E32" s="50"/>
      <c r="F32" s="50"/>
      <c r="G32" s="50">
        <v>19000</v>
      </c>
      <c r="H32" s="50"/>
      <c r="I32" s="50"/>
      <c r="J32" s="50"/>
      <c r="K32" s="50"/>
      <c r="L32" s="50"/>
      <c r="M32" s="50"/>
      <c r="N32" s="50"/>
      <c r="O32" s="50">
        <v>0</v>
      </c>
      <c r="P32" s="50">
        <v>0</v>
      </c>
      <c r="Q32" s="294" t="s">
        <v>359</v>
      </c>
    </row>
    <row r="33" spans="1:17" s="141" customFormat="1" ht="23.25" customHeight="1">
      <c r="A33" s="208">
        <v>17</v>
      </c>
      <c r="B33" s="43" t="s">
        <v>211</v>
      </c>
      <c r="C33" s="44">
        <v>1</v>
      </c>
      <c r="D33" s="52">
        <v>91900</v>
      </c>
      <c r="E33" s="52"/>
      <c r="F33" s="52"/>
      <c r="G33" s="52"/>
      <c r="H33" s="52">
        <v>17000</v>
      </c>
      <c r="I33" s="52">
        <v>17000</v>
      </c>
      <c r="J33" s="52">
        <v>17000</v>
      </c>
      <c r="K33" s="52"/>
      <c r="L33" s="52">
        <v>17000</v>
      </c>
      <c r="M33" s="52"/>
      <c r="N33" s="52">
        <v>23900</v>
      </c>
      <c r="O33" s="52"/>
      <c r="P33" s="52"/>
      <c r="Q33" s="294" t="s">
        <v>359</v>
      </c>
    </row>
    <row r="34" spans="1:17" s="141" customFormat="1" ht="49.5" customHeight="1">
      <c r="A34" s="305">
        <v>18</v>
      </c>
      <c r="B34" s="306" t="s">
        <v>212</v>
      </c>
      <c r="C34" s="307">
        <v>1</v>
      </c>
      <c r="D34" s="308">
        <v>304200</v>
      </c>
      <c r="E34" s="308"/>
      <c r="F34" s="308"/>
      <c r="G34" s="308"/>
      <c r="H34" s="308"/>
      <c r="I34" s="308"/>
      <c r="J34" s="308"/>
      <c r="K34" s="308">
        <v>304200</v>
      </c>
      <c r="L34" s="308"/>
      <c r="M34" s="308"/>
      <c r="N34" s="308"/>
      <c r="O34" s="308"/>
      <c r="P34" s="308"/>
      <c r="Q34" s="294" t="s">
        <v>357</v>
      </c>
    </row>
    <row r="35" spans="1:17" ht="24" customHeight="1">
      <c r="A35" s="94"/>
      <c r="B35" s="78" t="s">
        <v>99</v>
      </c>
      <c r="C35" s="304">
        <f t="shared" ref="C35:P35" si="7">SUM(C36:C50)</f>
        <v>15</v>
      </c>
      <c r="D35" s="47">
        <f t="shared" si="7"/>
        <v>1098222</v>
      </c>
      <c r="E35" s="47">
        <f t="shared" si="7"/>
        <v>0</v>
      </c>
      <c r="F35" s="47">
        <f t="shared" si="7"/>
        <v>20000</v>
      </c>
      <c r="G35" s="47">
        <f t="shared" si="7"/>
        <v>25220</v>
      </c>
      <c r="H35" s="47">
        <f t="shared" si="7"/>
        <v>0</v>
      </c>
      <c r="I35" s="47">
        <f t="shared" si="7"/>
        <v>10000</v>
      </c>
      <c r="J35" s="47">
        <f t="shared" si="7"/>
        <v>922174</v>
      </c>
      <c r="K35" s="47">
        <f t="shared" si="7"/>
        <v>73028</v>
      </c>
      <c r="L35" s="47">
        <f t="shared" si="7"/>
        <v>47800</v>
      </c>
      <c r="M35" s="47">
        <f t="shared" si="7"/>
        <v>0</v>
      </c>
      <c r="N35" s="47">
        <f t="shared" si="7"/>
        <v>0</v>
      </c>
      <c r="O35" s="47">
        <f t="shared" si="7"/>
        <v>0</v>
      </c>
      <c r="P35" s="47">
        <f t="shared" si="7"/>
        <v>0</v>
      </c>
      <c r="Q35" s="47"/>
    </row>
    <row r="36" spans="1:17" ht="49.5" customHeight="1">
      <c r="A36" s="40">
        <v>19</v>
      </c>
      <c r="B36" s="6" t="s">
        <v>100</v>
      </c>
      <c r="C36" s="5">
        <v>1</v>
      </c>
      <c r="D36" s="7">
        <v>20000</v>
      </c>
      <c r="E36" s="7">
        <v>0</v>
      </c>
      <c r="F36" s="7">
        <v>20000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294" t="s">
        <v>357</v>
      </c>
    </row>
    <row r="37" spans="1:17" ht="51" customHeight="1">
      <c r="A37" s="40">
        <v>20</v>
      </c>
      <c r="B37" s="6" t="s">
        <v>101</v>
      </c>
      <c r="C37" s="5">
        <v>1</v>
      </c>
      <c r="D37" s="7">
        <v>10000</v>
      </c>
      <c r="E37" s="7">
        <v>0</v>
      </c>
      <c r="F37" s="7">
        <v>0</v>
      </c>
      <c r="G37" s="7">
        <v>0</v>
      </c>
      <c r="H37" s="7">
        <v>0</v>
      </c>
      <c r="I37" s="7">
        <v>10000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294" t="s">
        <v>357</v>
      </c>
    </row>
    <row r="38" spans="1:17" ht="49.5" customHeight="1">
      <c r="A38" s="40">
        <v>21</v>
      </c>
      <c r="B38" s="6" t="s">
        <v>102</v>
      </c>
      <c r="C38" s="5">
        <v>1</v>
      </c>
      <c r="D38" s="7">
        <v>697674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697674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294" t="s">
        <v>357</v>
      </c>
    </row>
    <row r="39" spans="1:17" ht="36" customHeight="1">
      <c r="A39" s="40">
        <v>22</v>
      </c>
      <c r="B39" s="6" t="s">
        <v>103</v>
      </c>
      <c r="C39" s="5">
        <v>1</v>
      </c>
      <c r="D39" s="7">
        <v>162860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162860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294" t="s">
        <v>357</v>
      </c>
    </row>
    <row r="40" spans="1:17" ht="45.75" customHeight="1">
      <c r="A40" s="40">
        <v>23</v>
      </c>
      <c r="B40" s="6" t="s">
        <v>218</v>
      </c>
      <c r="C40" s="5">
        <v>1</v>
      </c>
      <c r="D40" s="7">
        <v>5000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5000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294" t="s">
        <v>357</v>
      </c>
    </row>
    <row r="41" spans="1:17" ht="37.5">
      <c r="A41" s="40">
        <v>24</v>
      </c>
      <c r="B41" s="6" t="s">
        <v>104</v>
      </c>
      <c r="C41" s="5">
        <v>1</v>
      </c>
      <c r="D41" s="7">
        <v>13920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13920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294" t="s">
        <v>357</v>
      </c>
    </row>
    <row r="42" spans="1:17" ht="66.75" customHeight="1">
      <c r="A42" s="40">
        <v>25</v>
      </c>
      <c r="B42" s="6" t="s">
        <v>105</v>
      </c>
      <c r="C42" s="5">
        <v>1</v>
      </c>
      <c r="D42" s="7">
        <v>42720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42720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294" t="s">
        <v>358</v>
      </c>
    </row>
    <row r="43" spans="1:17" ht="37.5">
      <c r="A43" s="40">
        <v>26</v>
      </c>
      <c r="B43" s="6" t="s">
        <v>106</v>
      </c>
      <c r="C43" s="5">
        <v>1</v>
      </c>
      <c r="D43" s="7">
        <v>17400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17400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294" t="s">
        <v>358</v>
      </c>
    </row>
    <row r="44" spans="1:17" ht="42" customHeight="1">
      <c r="A44" s="150">
        <v>27</v>
      </c>
      <c r="B44" s="56" t="s">
        <v>107</v>
      </c>
      <c r="C44" s="57">
        <v>1</v>
      </c>
      <c r="D44" s="48">
        <v>27814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27814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294" t="s">
        <v>358</v>
      </c>
    </row>
    <row r="45" spans="1:17" ht="22.5" customHeight="1">
      <c r="A45" s="147">
        <v>28</v>
      </c>
      <c r="B45" s="6" t="s">
        <v>175</v>
      </c>
      <c r="C45" s="5">
        <v>1</v>
      </c>
      <c r="D45" s="7">
        <v>25220</v>
      </c>
      <c r="E45" s="7"/>
      <c r="F45" s="7"/>
      <c r="G45" s="7">
        <v>25220</v>
      </c>
      <c r="H45" s="7"/>
      <c r="I45" s="7"/>
      <c r="J45" s="7"/>
      <c r="K45" s="7"/>
      <c r="L45" s="7"/>
      <c r="M45" s="7"/>
      <c r="N45" s="7"/>
      <c r="O45" s="7"/>
      <c r="P45" s="7"/>
      <c r="Q45" s="294" t="s">
        <v>359</v>
      </c>
    </row>
    <row r="46" spans="1:17" ht="48.75" customHeight="1">
      <c r="A46" s="147">
        <v>29</v>
      </c>
      <c r="B46" s="41" t="s">
        <v>199</v>
      </c>
      <c r="C46" s="42">
        <v>1</v>
      </c>
      <c r="D46" s="50">
        <v>47800</v>
      </c>
      <c r="E46" s="50" t="s">
        <v>129</v>
      </c>
      <c r="F46" s="50" t="s">
        <v>129</v>
      </c>
      <c r="G46" s="50" t="s">
        <v>129</v>
      </c>
      <c r="H46" s="50" t="s">
        <v>129</v>
      </c>
      <c r="I46" s="50" t="s">
        <v>129</v>
      </c>
      <c r="J46" s="50" t="s">
        <v>129</v>
      </c>
      <c r="K46" s="156" t="s">
        <v>129</v>
      </c>
      <c r="L46" s="50">
        <v>47800</v>
      </c>
      <c r="M46" s="50" t="s">
        <v>129</v>
      </c>
      <c r="N46" s="50" t="s">
        <v>129</v>
      </c>
      <c r="O46" s="50" t="s">
        <v>129</v>
      </c>
      <c r="P46" s="50" t="s">
        <v>129</v>
      </c>
      <c r="Q46" s="294" t="s">
        <v>358</v>
      </c>
    </row>
    <row r="47" spans="1:17" ht="49.5" customHeight="1">
      <c r="A47" s="150">
        <v>30</v>
      </c>
      <c r="B47" s="151" t="s">
        <v>219</v>
      </c>
      <c r="C47" s="152">
        <v>1</v>
      </c>
      <c r="D47" s="153">
        <v>27814</v>
      </c>
      <c r="E47" s="153"/>
      <c r="F47" s="153" t="s">
        <v>129</v>
      </c>
      <c r="G47" s="153" t="s">
        <v>129</v>
      </c>
      <c r="H47" s="153" t="s">
        <v>129</v>
      </c>
      <c r="I47" s="153" t="s">
        <v>129</v>
      </c>
      <c r="J47" s="153" t="s">
        <v>129</v>
      </c>
      <c r="K47" s="153">
        <v>27814</v>
      </c>
      <c r="L47" s="153" t="s">
        <v>129</v>
      </c>
      <c r="M47" s="153" t="s">
        <v>129</v>
      </c>
      <c r="N47" s="153" t="s">
        <v>129</v>
      </c>
      <c r="O47" s="153" t="s">
        <v>129</v>
      </c>
      <c r="P47" s="153" t="s">
        <v>129</v>
      </c>
      <c r="Q47" s="294" t="s">
        <v>358</v>
      </c>
    </row>
    <row r="48" spans="1:17" ht="30.75" customHeight="1">
      <c r="A48" s="150">
        <v>31</v>
      </c>
      <c r="B48" s="41" t="s">
        <v>200</v>
      </c>
      <c r="C48" s="42">
        <v>1</v>
      </c>
      <c r="D48" s="155">
        <v>0</v>
      </c>
      <c r="E48" s="50"/>
      <c r="F48" s="50">
        <v>0</v>
      </c>
      <c r="G48" s="50" t="s">
        <v>129</v>
      </c>
      <c r="H48" s="50" t="s">
        <v>129</v>
      </c>
      <c r="I48" s="156" t="s">
        <v>129</v>
      </c>
      <c r="J48" s="153" t="s">
        <v>129</v>
      </c>
      <c r="K48" s="154" t="s">
        <v>129</v>
      </c>
      <c r="L48" s="153" t="s">
        <v>129</v>
      </c>
      <c r="M48" s="153" t="s">
        <v>129</v>
      </c>
      <c r="N48" s="153" t="s">
        <v>129</v>
      </c>
      <c r="O48" s="153" t="s">
        <v>129</v>
      </c>
      <c r="P48" s="153" t="s">
        <v>129</v>
      </c>
      <c r="Q48" s="294" t="s">
        <v>358</v>
      </c>
    </row>
    <row r="49" spans="1:17" ht="28.5" customHeight="1">
      <c r="A49" s="150">
        <v>32</v>
      </c>
      <c r="B49" s="151" t="s">
        <v>201</v>
      </c>
      <c r="C49" s="152">
        <v>1</v>
      </c>
      <c r="D49" s="155">
        <v>0</v>
      </c>
      <c r="E49" s="153"/>
      <c r="F49" s="153"/>
      <c r="G49" s="153"/>
      <c r="H49" s="153"/>
      <c r="I49" s="154"/>
      <c r="J49" s="153">
        <v>0</v>
      </c>
      <c r="K49" s="154"/>
      <c r="L49" s="153"/>
      <c r="M49" s="153"/>
      <c r="N49" s="153"/>
      <c r="O49" s="153"/>
      <c r="P49" s="153"/>
      <c r="Q49" s="294" t="s">
        <v>358</v>
      </c>
    </row>
    <row r="50" spans="1:17" ht="61.5" customHeight="1">
      <c r="A50" s="150">
        <v>33</v>
      </c>
      <c r="B50" s="151" t="s">
        <v>202</v>
      </c>
      <c r="C50" s="152">
        <v>1</v>
      </c>
      <c r="D50" s="155">
        <v>0</v>
      </c>
      <c r="E50" s="153"/>
      <c r="F50" s="153"/>
      <c r="G50" s="154"/>
      <c r="H50" s="153"/>
      <c r="I50" s="153"/>
      <c r="J50" s="153">
        <v>0</v>
      </c>
      <c r="K50" s="154"/>
      <c r="L50" s="153"/>
      <c r="M50" s="153"/>
      <c r="N50" s="153"/>
      <c r="O50" s="153"/>
      <c r="P50" s="153"/>
      <c r="Q50" s="301" t="s">
        <v>358</v>
      </c>
    </row>
    <row r="51" spans="1:17" ht="21.75" customHeight="1">
      <c r="A51" s="58"/>
      <c r="B51" s="59" t="s">
        <v>113</v>
      </c>
      <c r="C51" s="60">
        <f t="shared" ref="C51:P51" si="8">SUM(C53)</f>
        <v>16</v>
      </c>
      <c r="D51" s="61">
        <f t="shared" si="8"/>
        <v>338521</v>
      </c>
      <c r="E51" s="61">
        <f t="shared" si="8"/>
        <v>0</v>
      </c>
      <c r="F51" s="61">
        <f t="shared" si="8"/>
        <v>20000</v>
      </c>
      <c r="G51" s="61">
        <f t="shared" si="8"/>
        <v>0</v>
      </c>
      <c r="H51" s="61">
        <f t="shared" si="8"/>
        <v>0</v>
      </c>
      <c r="I51" s="61">
        <f t="shared" si="8"/>
        <v>15000</v>
      </c>
      <c r="J51" s="61">
        <f t="shared" si="8"/>
        <v>303521</v>
      </c>
      <c r="K51" s="61">
        <f t="shared" si="8"/>
        <v>0</v>
      </c>
      <c r="L51" s="61">
        <f t="shared" si="8"/>
        <v>0</v>
      </c>
      <c r="M51" s="61">
        <f t="shared" si="8"/>
        <v>0</v>
      </c>
      <c r="N51" s="61">
        <f t="shared" si="8"/>
        <v>0</v>
      </c>
      <c r="O51" s="61">
        <f t="shared" si="8"/>
        <v>0</v>
      </c>
      <c r="P51" s="61">
        <f t="shared" si="8"/>
        <v>0</v>
      </c>
      <c r="Q51" s="299"/>
    </row>
    <row r="52" spans="1:17" s="3" customFormat="1" ht="26.25" customHeight="1">
      <c r="A52" s="12"/>
      <c r="B52" s="13" t="s">
        <v>127</v>
      </c>
      <c r="C52" s="14">
        <f>SUM(C53)</f>
        <v>16</v>
      </c>
      <c r="D52" s="19">
        <f>SUM(E52:P52)</f>
        <v>338521</v>
      </c>
      <c r="E52" s="580">
        <f>SUM(E53:G53)</f>
        <v>20000</v>
      </c>
      <c r="F52" s="580"/>
      <c r="G52" s="580"/>
      <c r="H52" s="580">
        <f>SUM(H53:J53)</f>
        <v>318521</v>
      </c>
      <c r="I52" s="580"/>
      <c r="J52" s="580"/>
      <c r="K52" s="580">
        <f>SUM(K53:M53)</f>
        <v>0</v>
      </c>
      <c r="L52" s="580"/>
      <c r="M52" s="580"/>
      <c r="N52" s="580">
        <f>SUM(N53:P53)</f>
        <v>0</v>
      </c>
      <c r="O52" s="580"/>
      <c r="P52" s="580"/>
      <c r="Q52" s="300"/>
    </row>
    <row r="53" spans="1:17" s="3" customFormat="1" ht="23.25" customHeight="1">
      <c r="A53" s="12"/>
      <c r="B53" s="13" t="s">
        <v>126</v>
      </c>
      <c r="C53" s="45">
        <f t="shared" ref="C53:P53" si="9">SUM(C54,C56)</f>
        <v>16</v>
      </c>
      <c r="D53" s="21">
        <f t="shared" si="9"/>
        <v>338521</v>
      </c>
      <c r="E53" s="21">
        <f t="shared" si="9"/>
        <v>0</v>
      </c>
      <c r="F53" s="21">
        <f t="shared" si="9"/>
        <v>20000</v>
      </c>
      <c r="G53" s="21">
        <f t="shared" si="9"/>
        <v>0</v>
      </c>
      <c r="H53" s="21">
        <f t="shared" si="9"/>
        <v>0</v>
      </c>
      <c r="I53" s="21">
        <f t="shared" si="9"/>
        <v>15000</v>
      </c>
      <c r="J53" s="21">
        <f t="shared" si="9"/>
        <v>303521</v>
      </c>
      <c r="K53" s="21">
        <f t="shared" si="9"/>
        <v>0</v>
      </c>
      <c r="L53" s="21">
        <f t="shared" si="9"/>
        <v>0</v>
      </c>
      <c r="M53" s="21">
        <f t="shared" si="9"/>
        <v>0</v>
      </c>
      <c r="N53" s="21">
        <f t="shared" si="9"/>
        <v>0</v>
      </c>
      <c r="O53" s="21">
        <f t="shared" si="9"/>
        <v>0</v>
      </c>
      <c r="P53" s="21">
        <f t="shared" si="9"/>
        <v>0</v>
      </c>
      <c r="Q53" s="303"/>
    </row>
    <row r="54" spans="1:17" s="3" customFormat="1" ht="23.25" customHeight="1">
      <c r="A54" s="90"/>
      <c r="B54" s="91" t="s">
        <v>128</v>
      </c>
      <c r="C54" s="92">
        <f t="shared" ref="C54:P54" si="10">SUM(C55)</f>
        <v>1</v>
      </c>
      <c r="D54" s="93">
        <f t="shared" si="10"/>
        <v>20000</v>
      </c>
      <c r="E54" s="93">
        <f t="shared" si="10"/>
        <v>0</v>
      </c>
      <c r="F54" s="93">
        <f t="shared" si="10"/>
        <v>20000</v>
      </c>
      <c r="G54" s="93">
        <f t="shared" si="10"/>
        <v>0</v>
      </c>
      <c r="H54" s="93">
        <f t="shared" si="10"/>
        <v>0</v>
      </c>
      <c r="I54" s="93">
        <f t="shared" si="10"/>
        <v>0</v>
      </c>
      <c r="J54" s="93">
        <f t="shared" si="10"/>
        <v>0</v>
      </c>
      <c r="K54" s="93">
        <f t="shared" si="10"/>
        <v>0</v>
      </c>
      <c r="L54" s="93">
        <f t="shared" si="10"/>
        <v>0</v>
      </c>
      <c r="M54" s="93">
        <f t="shared" si="10"/>
        <v>0</v>
      </c>
      <c r="N54" s="93">
        <f t="shared" si="10"/>
        <v>0</v>
      </c>
      <c r="O54" s="93">
        <f t="shared" si="10"/>
        <v>0</v>
      </c>
      <c r="P54" s="93">
        <f t="shared" si="10"/>
        <v>0</v>
      </c>
      <c r="Q54" s="93"/>
    </row>
    <row r="55" spans="1:17" s="3" customFormat="1" ht="64.5" customHeight="1">
      <c r="A55" s="8">
        <v>34</v>
      </c>
      <c r="B55" s="9" t="s">
        <v>174</v>
      </c>
      <c r="C55" s="10">
        <v>1</v>
      </c>
      <c r="D55" s="11">
        <v>20000</v>
      </c>
      <c r="E55" s="11">
        <v>0</v>
      </c>
      <c r="F55" s="11">
        <v>20000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295" t="s">
        <v>361</v>
      </c>
    </row>
    <row r="56" spans="1:17" ht="18.75">
      <c r="A56" s="94"/>
      <c r="B56" s="78" t="s">
        <v>99</v>
      </c>
      <c r="C56" s="95">
        <f>SUM(C57:C71)</f>
        <v>15</v>
      </c>
      <c r="D56" s="47">
        <f t="shared" ref="D56:P56" si="11">SUM(D57:D67)</f>
        <v>318521</v>
      </c>
      <c r="E56" s="47">
        <f t="shared" si="11"/>
        <v>0</v>
      </c>
      <c r="F56" s="47">
        <f t="shared" si="11"/>
        <v>0</v>
      </c>
      <c r="G56" s="47">
        <f t="shared" si="11"/>
        <v>0</v>
      </c>
      <c r="H56" s="47">
        <f t="shared" si="11"/>
        <v>0</v>
      </c>
      <c r="I56" s="47">
        <f t="shared" si="11"/>
        <v>15000</v>
      </c>
      <c r="J56" s="47">
        <f t="shared" si="11"/>
        <v>303521</v>
      </c>
      <c r="K56" s="47">
        <f t="shared" si="11"/>
        <v>0</v>
      </c>
      <c r="L56" s="47">
        <f t="shared" si="11"/>
        <v>0</v>
      </c>
      <c r="M56" s="47">
        <f t="shared" si="11"/>
        <v>0</v>
      </c>
      <c r="N56" s="47">
        <f t="shared" si="11"/>
        <v>0</v>
      </c>
      <c r="O56" s="47">
        <f t="shared" si="11"/>
        <v>0</v>
      </c>
      <c r="P56" s="47">
        <f t="shared" si="11"/>
        <v>0</v>
      </c>
      <c r="Q56" s="47"/>
    </row>
    <row r="57" spans="1:17" ht="23.25" customHeight="1">
      <c r="A57" s="401">
        <v>35</v>
      </c>
      <c r="B57" s="43" t="s">
        <v>114</v>
      </c>
      <c r="C57" s="44">
        <v>1</v>
      </c>
      <c r="D57" s="52">
        <v>12400</v>
      </c>
      <c r="E57" s="52">
        <v>0</v>
      </c>
      <c r="F57" s="52">
        <v>0</v>
      </c>
      <c r="G57" s="52">
        <v>0</v>
      </c>
      <c r="H57" s="52">
        <v>0</v>
      </c>
      <c r="I57" s="52">
        <v>0</v>
      </c>
      <c r="J57" s="52">
        <v>12400</v>
      </c>
      <c r="K57" s="52">
        <v>0</v>
      </c>
      <c r="L57" s="52">
        <v>0</v>
      </c>
      <c r="M57" s="52">
        <v>0</v>
      </c>
      <c r="N57" s="52">
        <v>0</v>
      </c>
      <c r="O57" s="52">
        <v>0</v>
      </c>
      <c r="P57" s="52">
        <v>0</v>
      </c>
      <c r="Q57" s="295" t="s">
        <v>360</v>
      </c>
    </row>
    <row r="58" spans="1:17" ht="24" customHeight="1">
      <c r="A58" s="399">
        <v>36</v>
      </c>
      <c r="B58" s="206" t="s">
        <v>115</v>
      </c>
      <c r="C58" s="207">
        <v>1</v>
      </c>
      <c r="D58" s="51">
        <v>18155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18155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400" t="s">
        <v>360</v>
      </c>
    </row>
    <row r="59" spans="1:17" ht="28.5" customHeight="1">
      <c r="A59" s="40">
        <v>37</v>
      </c>
      <c r="B59" s="41" t="s">
        <v>116</v>
      </c>
      <c r="C59" s="42">
        <v>1</v>
      </c>
      <c r="D59" s="50">
        <v>2048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2048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294" t="s">
        <v>360</v>
      </c>
    </row>
    <row r="60" spans="1:17" ht="22.5" customHeight="1">
      <c r="A60" s="40">
        <v>38</v>
      </c>
      <c r="B60" s="41" t="s">
        <v>117</v>
      </c>
      <c r="C60" s="42">
        <v>1</v>
      </c>
      <c r="D60" s="50">
        <v>162860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162860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294" t="s">
        <v>361</v>
      </c>
    </row>
    <row r="61" spans="1:17" ht="47.25" customHeight="1">
      <c r="A61" s="40">
        <v>39</v>
      </c>
      <c r="B61" s="41" t="s">
        <v>118</v>
      </c>
      <c r="C61" s="42">
        <v>1</v>
      </c>
      <c r="D61" s="50">
        <v>20000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20000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294" t="s">
        <v>362</v>
      </c>
    </row>
    <row r="62" spans="1:17" ht="39" customHeight="1">
      <c r="A62" s="40">
        <v>40</v>
      </c>
      <c r="B62" s="41" t="s">
        <v>119</v>
      </c>
      <c r="C62" s="42">
        <v>1</v>
      </c>
      <c r="D62" s="50">
        <v>30000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30000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294" t="s">
        <v>359</v>
      </c>
    </row>
    <row r="63" spans="1:17" ht="38.25" customHeight="1">
      <c r="A63" s="40">
        <v>41</v>
      </c>
      <c r="B63" s="41" t="s">
        <v>120</v>
      </c>
      <c r="C63" s="42">
        <v>1</v>
      </c>
      <c r="D63" s="50">
        <v>15700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15700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294" t="s">
        <v>363</v>
      </c>
    </row>
    <row r="64" spans="1:17" ht="47.25" customHeight="1">
      <c r="A64" s="40">
        <v>42</v>
      </c>
      <c r="B64" s="41" t="s">
        <v>121</v>
      </c>
      <c r="C64" s="42">
        <v>1</v>
      </c>
      <c r="D64" s="50">
        <v>20750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20750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294" t="s">
        <v>360</v>
      </c>
    </row>
    <row r="65" spans="1:17" ht="32.25" customHeight="1">
      <c r="A65" s="40">
        <v>43</v>
      </c>
      <c r="B65" s="41" t="s">
        <v>122</v>
      </c>
      <c r="C65" s="42">
        <v>1</v>
      </c>
      <c r="D65" s="50">
        <v>15000</v>
      </c>
      <c r="E65" s="50">
        <v>0</v>
      </c>
      <c r="F65" s="50">
        <v>0</v>
      </c>
      <c r="G65" s="50">
        <v>0</v>
      </c>
      <c r="H65" s="50">
        <v>0</v>
      </c>
      <c r="I65" s="50">
        <v>15000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294" t="s">
        <v>359</v>
      </c>
    </row>
    <row r="66" spans="1:17" ht="29.25" customHeight="1">
      <c r="A66" s="40">
        <v>44</v>
      </c>
      <c r="B66" s="41" t="s">
        <v>123</v>
      </c>
      <c r="C66" s="42">
        <v>1</v>
      </c>
      <c r="D66" s="50">
        <v>6608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6608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294" t="s">
        <v>360</v>
      </c>
    </row>
    <row r="67" spans="1:17" ht="35.25" customHeight="1">
      <c r="A67" s="40">
        <v>45</v>
      </c>
      <c r="B67" s="151" t="s">
        <v>124</v>
      </c>
      <c r="C67" s="152">
        <v>1</v>
      </c>
      <c r="D67" s="153">
        <v>15000</v>
      </c>
      <c r="E67" s="153">
        <v>0</v>
      </c>
      <c r="F67" s="153">
        <v>0</v>
      </c>
      <c r="G67" s="153">
        <v>0</v>
      </c>
      <c r="H67" s="153">
        <v>0</v>
      </c>
      <c r="I67" s="153">
        <v>0</v>
      </c>
      <c r="J67" s="153">
        <v>15000</v>
      </c>
      <c r="K67" s="153">
        <v>0</v>
      </c>
      <c r="L67" s="153">
        <v>0</v>
      </c>
      <c r="M67" s="153">
        <v>0</v>
      </c>
      <c r="N67" s="153">
        <v>0</v>
      </c>
      <c r="O67" s="153">
        <v>0</v>
      </c>
      <c r="P67" s="153">
        <v>0</v>
      </c>
      <c r="Q67" s="294" t="s">
        <v>363</v>
      </c>
    </row>
    <row r="68" spans="1:17" ht="23.25" customHeight="1">
      <c r="A68" s="147">
        <v>46</v>
      </c>
      <c r="B68" s="41" t="s">
        <v>203</v>
      </c>
      <c r="C68" s="42">
        <v>1</v>
      </c>
      <c r="D68" s="155">
        <v>0</v>
      </c>
      <c r="E68" s="50" t="s">
        <v>129</v>
      </c>
      <c r="F68" s="50" t="s">
        <v>129</v>
      </c>
      <c r="G68" s="50" t="s">
        <v>129</v>
      </c>
      <c r="H68" s="50" t="s">
        <v>129</v>
      </c>
      <c r="I68" s="157" t="s">
        <v>129</v>
      </c>
      <c r="J68" s="50" t="s">
        <v>129</v>
      </c>
      <c r="K68" s="50">
        <v>0</v>
      </c>
      <c r="L68" s="50" t="s">
        <v>129</v>
      </c>
      <c r="M68" s="50" t="s">
        <v>129</v>
      </c>
      <c r="N68" s="50" t="s">
        <v>129</v>
      </c>
      <c r="O68" s="50" t="s">
        <v>129</v>
      </c>
      <c r="P68" s="50" t="s">
        <v>129</v>
      </c>
      <c r="Q68" s="294" t="s">
        <v>361</v>
      </c>
    </row>
    <row r="69" spans="1:17" ht="32.25" customHeight="1">
      <c r="A69" s="147">
        <v>47</v>
      </c>
      <c r="B69" s="41" t="s">
        <v>204</v>
      </c>
      <c r="C69" s="42">
        <v>1</v>
      </c>
      <c r="D69" s="155">
        <v>0</v>
      </c>
      <c r="E69" s="50" t="s">
        <v>129</v>
      </c>
      <c r="F69" s="50" t="s">
        <v>129</v>
      </c>
      <c r="G69" s="50" t="s">
        <v>129</v>
      </c>
      <c r="H69" s="50" t="s">
        <v>129</v>
      </c>
      <c r="I69" s="157" t="s">
        <v>129</v>
      </c>
      <c r="J69" s="50">
        <v>0</v>
      </c>
      <c r="K69" s="50" t="s">
        <v>129</v>
      </c>
      <c r="L69" s="50" t="s">
        <v>129</v>
      </c>
      <c r="M69" s="50" t="s">
        <v>129</v>
      </c>
      <c r="N69" s="50" t="s">
        <v>129</v>
      </c>
      <c r="O69" s="50" t="s">
        <v>129</v>
      </c>
      <c r="P69" s="50" t="s">
        <v>129</v>
      </c>
      <c r="Q69" s="294" t="s">
        <v>360</v>
      </c>
    </row>
    <row r="70" spans="1:17" ht="42.75" customHeight="1">
      <c r="A70" s="147">
        <v>48</v>
      </c>
      <c r="B70" s="41" t="s">
        <v>205</v>
      </c>
      <c r="C70" s="42">
        <v>1</v>
      </c>
      <c r="D70" s="155">
        <v>0</v>
      </c>
      <c r="E70" s="50" t="s">
        <v>129</v>
      </c>
      <c r="F70" s="50" t="s">
        <v>129</v>
      </c>
      <c r="G70" s="50" t="s">
        <v>129</v>
      </c>
      <c r="H70" s="50" t="s">
        <v>129</v>
      </c>
      <c r="I70" s="157" t="s">
        <v>129</v>
      </c>
      <c r="J70" s="50" t="s">
        <v>129</v>
      </c>
      <c r="K70" s="50" t="s">
        <v>129</v>
      </c>
      <c r="L70" s="50" t="s">
        <v>129</v>
      </c>
      <c r="M70" s="50" t="s">
        <v>129</v>
      </c>
      <c r="N70" s="50" t="s">
        <v>129</v>
      </c>
      <c r="O70" s="50" t="s">
        <v>129</v>
      </c>
      <c r="P70" s="50">
        <v>0</v>
      </c>
      <c r="Q70" s="294" t="s">
        <v>359</v>
      </c>
    </row>
    <row r="71" spans="1:17" ht="29.25" customHeight="1">
      <c r="A71" s="147">
        <v>49</v>
      </c>
      <c r="B71" s="41" t="s">
        <v>206</v>
      </c>
      <c r="C71" s="42">
        <v>1</v>
      </c>
      <c r="D71" s="155">
        <v>0</v>
      </c>
      <c r="E71" s="50" t="s">
        <v>129</v>
      </c>
      <c r="F71" s="50" t="s">
        <v>129</v>
      </c>
      <c r="G71" s="50" t="s">
        <v>129</v>
      </c>
      <c r="H71" s="50" t="s">
        <v>129</v>
      </c>
      <c r="I71" s="157" t="s">
        <v>129</v>
      </c>
      <c r="J71" s="50">
        <v>0</v>
      </c>
      <c r="K71" s="50" t="s">
        <v>129</v>
      </c>
      <c r="L71" s="50" t="s">
        <v>129</v>
      </c>
      <c r="M71" s="50" t="s">
        <v>129</v>
      </c>
      <c r="N71" s="50" t="s">
        <v>129</v>
      </c>
      <c r="O71" s="50" t="s">
        <v>129</v>
      </c>
      <c r="P71" s="50" t="s">
        <v>129</v>
      </c>
      <c r="Q71" s="294" t="s">
        <v>359</v>
      </c>
    </row>
    <row r="72" spans="1:17" ht="18.75">
      <c r="A72" s="58"/>
      <c r="B72" s="59" t="s">
        <v>207</v>
      </c>
      <c r="C72" s="60">
        <f>SUM(C74)</f>
        <v>2</v>
      </c>
      <c r="D72" s="135">
        <f>SUM(E72:P72)</f>
        <v>0</v>
      </c>
      <c r="E72" s="61">
        <f t="shared" ref="E72:P72" si="12">SUM(E74)</f>
        <v>0</v>
      </c>
      <c r="F72" s="61">
        <f t="shared" si="12"/>
        <v>0</v>
      </c>
      <c r="G72" s="61">
        <f t="shared" si="12"/>
        <v>0</v>
      </c>
      <c r="H72" s="61">
        <f t="shared" si="12"/>
        <v>0</v>
      </c>
      <c r="I72" s="61">
        <f t="shared" si="12"/>
        <v>0</v>
      </c>
      <c r="J72" s="61">
        <f t="shared" si="12"/>
        <v>0</v>
      </c>
      <c r="K72" s="61">
        <f t="shared" si="12"/>
        <v>0</v>
      </c>
      <c r="L72" s="61">
        <f t="shared" si="12"/>
        <v>0</v>
      </c>
      <c r="M72" s="61">
        <f t="shared" si="12"/>
        <v>0</v>
      </c>
      <c r="N72" s="61">
        <f t="shared" si="12"/>
        <v>0</v>
      </c>
      <c r="O72" s="61">
        <f t="shared" si="12"/>
        <v>0</v>
      </c>
      <c r="P72" s="61">
        <f t="shared" si="12"/>
        <v>0</v>
      </c>
      <c r="Q72" s="299"/>
    </row>
    <row r="73" spans="1:17" ht="18.75">
      <c r="A73" s="12"/>
      <c r="B73" s="13" t="s">
        <v>127</v>
      </c>
      <c r="C73" s="136">
        <f>SUM(C74)</f>
        <v>2</v>
      </c>
      <c r="D73" s="137">
        <f>SUM(E73:P73)</f>
        <v>0</v>
      </c>
      <c r="E73" s="580">
        <f>SUM(E74:G74)</f>
        <v>0</v>
      </c>
      <c r="F73" s="580"/>
      <c r="G73" s="580"/>
      <c r="H73" s="580">
        <f>SUM(H74:J74)</f>
        <v>0</v>
      </c>
      <c r="I73" s="580"/>
      <c r="J73" s="580"/>
      <c r="K73" s="580">
        <f>SUM(K74:M74)</f>
        <v>0</v>
      </c>
      <c r="L73" s="580"/>
      <c r="M73" s="580"/>
      <c r="N73" s="580">
        <f>SUM(N74:P74)</f>
        <v>0</v>
      </c>
      <c r="O73" s="580"/>
      <c r="P73" s="580"/>
      <c r="Q73" s="300"/>
    </row>
    <row r="74" spans="1:17" ht="18.75">
      <c r="A74" s="12"/>
      <c r="B74" s="13" t="s">
        <v>126</v>
      </c>
      <c r="C74" s="45">
        <f>SUM(C75)</f>
        <v>2</v>
      </c>
      <c r="D74" s="137">
        <f>SUM(D77)</f>
        <v>0</v>
      </c>
      <c r="E74" s="21">
        <f t="shared" ref="E74:P74" si="13">SUM(E77)</f>
        <v>0</v>
      </c>
      <c r="F74" s="21">
        <f t="shared" si="13"/>
        <v>0</v>
      </c>
      <c r="G74" s="21">
        <f t="shared" si="13"/>
        <v>0</v>
      </c>
      <c r="H74" s="21">
        <f t="shared" si="13"/>
        <v>0</v>
      </c>
      <c r="I74" s="21">
        <f t="shared" si="13"/>
        <v>0</v>
      </c>
      <c r="J74" s="21">
        <f t="shared" si="13"/>
        <v>0</v>
      </c>
      <c r="K74" s="21">
        <f t="shared" si="13"/>
        <v>0</v>
      </c>
      <c r="L74" s="21">
        <f t="shared" si="13"/>
        <v>0</v>
      </c>
      <c r="M74" s="21">
        <f t="shared" si="13"/>
        <v>0</v>
      </c>
      <c r="N74" s="21">
        <f t="shared" si="13"/>
        <v>0</v>
      </c>
      <c r="O74" s="21">
        <f t="shared" si="13"/>
        <v>0</v>
      </c>
      <c r="P74" s="21">
        <f t="shared" si="13"/>
        <v>0</v>
      </c>
      <c r="Q74" s="303"/>
    </row>
    <row r="75" spans="1:17" ht="18.75">
      <c r="A75" s="90"/>
      <c r="B75" s="78" t="s">
        <v>99</v>
      </c>
      <c r="C75" s="95">
        <f>SUM(C76:C77)</f>
        <v>2</v>
      </c>
      <c r="D75" s="138">
        <f t="shared" ref="D75:P75" si="14">SUM(D76:D101)</f>
        <v>0</v>
      </c>
      <c r="E75" s="47">
        <f t="shared" si="14"/>
        <v>0</v>
      </c>
      <c r="F75" s="47">
        <f t="shared" si="14"/>
        <v>0</v>
      </c>
      <c r="G75" s="47">
        <f t="shared" si="14"/>
        <v>0</v>
      </c>
      <c r="H75" s="47">
        <f t="shared" si="14"/>
        <v>0</v>
      </c>
      <c r="I75" s="47">
        <f t="shared" si="14"/>
        <v>0</v>
      </c>
      <c r="J75" s="47">
        <f t="shared" si="14"/>
        <v>0</v>
      </c>
      <c r="K75" s="47">
        <f t="shared" si="14"/>
        <v>0</v>
      </c>
      <c r="L75" s="47">
        <f t="shared" si="14"/>
        <v>0</v>
      </c>
      <c r="M75" s="47">
        <f t="shared" si="14"/>
        <v>0</v>
      </c>
      <c r="N75" s="47">
        <f t="shared" si="14"/>
        <v>0</v>
      </c>
      <c r="O75" s="47">
        <f t="shared" si="14"/>
        <v>0</v>
      </c>
      <c r="P75" s="47">
        <f t="shared" si="14"/>
        <v>0</v>
      </c>
      <c r="Q75" s="47"/>
    </row>
    <row r="76" spans="1:17" ht="44.25" customHeight="1">
      <c r="A76" s="147">
        <v>50</v>
      </c>
      <c r="B76" s="41" t="s">
        <v>208</v>
      </c>
      <c r="C76" s="42">
        <v>1</v>
      </c>
      <c r="D76" s="155">
        <v>0</v>
      </c>
      <c r="E76" s="50">
        <v>0</v>
      </c>
      <c r="F76" s="50">
        <v>0</v>
      </c>
      <c r="G76" s="50">
        <v>0</v>
      </c>
      <c r="H76" s="50">
        <v>0</v>
      </c>
      <c r="I76" s="157">
        <v>0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v>0</v>
      </c>
      <c r="P76" s="50">
        <v>0</v>
      </c>
      <c r="Q76" s="294" t="s">
        <v>361</v>
      </c>
    </row>
    <row r="77" spans="1:17" ht="42.75" customHeight="1">
      <c r="A77" s="149">
        <v>51</v>
      </c>
      <c r="B77" s="43" t="s">
        <v>209</v>
      </c>
      <c r="C77" s="44">
        <v>1</v>
      </c>
      <c r="D77" s="158">
        <v>0</v>
      </c>
      <c r="E77" s="52">
        <v>0</v>
      </c>
      <c r="F77" s="52">
        <v>0</v>
      </c>
      <c r="G77" s="52">
        <v>0</v>
      </c>
      <c r="H77" s="52">
        <v>0</v>
      </c>
      <c r="I77" s="159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295" t="s">
        <v>361</v>
      </c>
    </row>
    <row r="80" spans="1:17" s="330" customFormat="1" ht="21">
      <c r="B80" s="180" t="s">
        <v>376</v>
      </c>
      <c r="C80" s="343">
        <f>SUM(C81:C86)</f>
        <v>51</v>
      </c>
      <c r="D80" s="343" t="s">
        <v>343</v>
      </c>
    </row>
    <row r="81" spans="2:4" s="330" customFormat="1" ht="21">
      <c r="B81" s="341" t="s">
        <v>361</v>
      </c>
      <c r="C81" s="344">
        <v>31</v>
      </c>
      <c r="D81" s="342" t="s">
        <v>343</v>
      </c>
    </row>
    <row r="82" spans="2:4" s="330" customFormat="1" ht="21">
      <c r="B82" s="341" t="s">
        <v>370</v>
      </c>
      <c r="C82" s="344">
        <v>2</v>
      </c>
      <c r="D82" s="342" t="s">
        <v>343</v>
      </c>
    </row>
    <row r="83" spans="2:4" s="330" customFormat="1" ht="21">
      <c r="B83" s="341" t="s">
        <v>360</v>
      </c>
      <c r="C83" s="344">
        <v>5</v>
      </c>
      <c r="D83" s="342" t="s">
        <v>343</v>
      </c>
    </row>
    <row r="84" spans="2:4" s="330" customFormat="1" ht="21">
      <c r="B84" s="341" t="s">
        <v>359</v>
      </c>
      <c r="C84" s="344">
        <v>10</v>
      </c>
      <c r="D84" s="342" t="s">
        <v>343</v>
      </c>
    </row>
    <row r="85" spans="2:4" s="330" customFormat="1" ht="21">
      <c r="B85" s="341" t="s">
        <v>363</v>
      </c>
      <c r="C85" s="344">
        <v>2</v>
      </c>
      <c r="D85" s="342" t="s">
        <v>343</v>
      </c>
    </row>
    <row r="86" spans="2:4" s="334" customFormat="1" ht="21">
      <c r="B86" s="345" t="s">
        <v>362</v>
      </c>
      <c r="C86" s="346">
        <v>1</v>
      </c>
      <c r="D86" s="342" t="s">
        <v>343</v>
      </c>
    </row>
    <row r="87" spans="2:4" s="334" customFormat="1" ht="21">
      <c r="B87" s="332"/>
      <c r="C87" s="333"/>
      <c r="D87" s="331"/>
    </row>
    <row r="88" spans="2:4" s="334" customFormat="1" ht="21">
      <c r="B88" s="332"/>
      <c r="C88" s="333"/>
    </row>
    <row r="89" spans="2:4" s="334" customFormat="1" ht="21">
      <c r="B89" s="332"/>
    </row>
    <row r="90" spans="2:4" s="334" customFormat="1" ht="21">
      <c r="B90" s="332"/>
    </row>
    <row r="91" spans="2:4" s="334" customFormat="1" ht="21">
      <c r="B91" s="332"/>
    </row>
    <row r="92" spans="2:4" s="334" customFormat="1" ht="21">
      <c r="B92" s="332"/>
    </row>
    <row r="93" spans="2:4" s="334" customFormat="1" ht="21">
      <c r="B93" s="332"/>
    </row>
    <row r="94" spans="2:4" s="334" customFormat="1" ht="21">
      <c r="B94" s="332"/>
    </row>
  </sheetData>
  <mergeCells count="30">
    <mergeCell ref="A1:Q1"/>
    <mergeCell ref="A2:Q2"/>
    <mergeCell ref="A3:Q3"/>
    <mergeCell ref="Q4:Q5"/>
    <mergeCell ref="H4:P4"/>
    <mergeCell ref="A4:A5"/>
    <mergeCell ref="B4:B5"/>
    <mergeCell ref="C4:C5"/>
    <mergeCell ref="D4:D5"/>
    <mergeCell ref="E4:G4"/>
    <mergeCell ref="E73:G73"/>
    <mergeCell ref="H73:J73"/>
    <mergeCell ref="K73:M73"/>
    <mergeCell ref="N73:P73"/>
    <mergeCell ref="E52:G52"/>
    <mergeCell ref="H52:J52"/>
    <mergeCell ref="K52:M52"/>
    <mergeCell ref="N52:P52"/>
    <mergeCell ref="E6:G6"/>
    <mergeCell ref="H6:J6"/>
    <mergeCell ref="K6:M6"/>
    <mergeCell ref="N6:P6"/>
    <mergeCell ref="E18:G18"/>
    <mergeCell ref="H18:J18"/>
    <mergeCell ref="K18:M18"/>
    <mergeCell ref="N18:P18"/>
    <mergeCell ref="E10:G10"/>
    <mergeCell ref="H10:J10"/>
    <mergeCell ref="K10:M10"/>
    <mergeCell ref="N10:P10"/>
  </mergeCells>
  <pageMargins left="0.39370078740157499" right="0.31919642857142899" top="0.39370078740157499" bottom="0.48529411764705899" header="0.220588235294118" footer="0.25735294117647101"/>
  <pageSetup scale="55" firstPageNumber="33" orientation="landscape" useFirstPageNumber="1" r:id="rId1"/>
  <headerFooter>
    <oddHeader>&amp;C&amp;P</oddHead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view="pageLayout" zoomScaleNormal="100" workbookViewId="0">
      <selection activeCell="A4" sqref="A4:P5"/>
    </sheetView>
  </sheetViews>
  <sheetFormatPr defaultRowHeight="15"/>
  <cols>
    <col min="1" max="1" width="28.7109375" customWidth="1"/>
    <col min="2" max="2" width="7.7109375" customWidth="1"/>
    <col min="3" max="3" width="12.7109375" customWidth="1"/>
    <col min="4" max="4" width="7.7109375" customWidth="1"/>
    <col min="5" max="5" width="14.42578125" customWidth="1"/>
    <col min="6" max="6" width="7.7109375" customWidth="1"/>
    <col min="7" max="7" width="12.7109375" customWidth="1"/>
    <col min="8" max="8" width="7.7109375" customWidth="1"/>
    <col min="9" max="9" width="12.7109375" customWidth="1"/>
    <col min="10" max="10" width="7.7109375" customWidth="1"/>
    <col min="11" max="11" width="10.140625" customWidth="1"/>
    <col min="12" max="12" width="15.140625" customWidth="1"/>
    <col min="13" max="13" width="9.140625" customWidth="1"/>
  </cols>
  <sheetData>
    <row r="1" spans="1:13" ht="21">
      <c r="A1" s="492" t="s">
        <v>234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</row>
    <row r="2" spans="1:13" ht="21">
      <c r="A2" s="492" t="s">
        <v>365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</row>
    <row r="3" spans="1:13" ht="21">
      <c r="A3" s="492" t="s">
        <v>233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</row>
    <row r="4" spans="1:13" ht="21">
      <c r="A4" s="492" t="s">
        <v>291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</row>
    <row r="5" spans="1:13" ht="21">
      <c r="A5" s="313"/>
      <c r="B5" s="313"/>
      <c r="C5" s="313"/>
      <c r="D5" s="313"/>
      <c r="E5" s="313"/>
      <c r="F5" s="313"/>
      <c r="G5" s="313"/>
      <c r="H5" s="312" t="s">
        <v>349</v>
      </c>
      <c r="I5" s="312"/>
      <c r="J5" s="312"/>
      <c r="K5" s="160"/>
      <c r="L5" s="566" t="s">
        <v>221</v>
      </c>
      <c r="M5" s="566"/>
    </row>
    <row r="6" spans="1:13" ht="45" customHeight="1">
      <c r="A6" s="402" t="s">
        <v>237</v>
      </c>
      <c r="B6" s="569" t="s">
        <v>223</v>
      </c>
      <c r="C6" s="570"/>
      <c r="D6" s="569" t="s">
        <v>224</v>
      </c>
      <c r="E6" s="570"/>
      <c r="F6" s="569" t="s">
        <v>225</v>
      </c>
      <c r="G6" s="570"/>
      <c r="H6" s="569" t="s">
        <v>226</v>
      </c>
      <c r="I6" s="570"/>
      <c r="J6" s="569" t="s">
        <v>380</v>
      </c>
      <c r="K6" s="570"/>
      <c r="L6" s="567" t="s">
        <v>381</v>
      </c>
      <c r="M6" s="567"/>
    </row>
    <row r="7" spans="1:13" ht="37.5">
      <c r="A7" s="403" t="s">
        <v>238</v>
      </c>
      <c r="B7" s="315" t="s">
        <v>214</v>
      </c>
      <c r="C7" s="314" t="s">
        <v>222</v>
      </c>
      <c r="D7" s="315" t="s">
        <v>214</v>
      </c>
      <c r="E7" s="314" t="s">
        <v>222</v>
      </c>
      <c r="F7" s="315" t="s">
        <v>214</v>
      </c>
      <c r="G7" s="314" t="s">
        <v>222</v>
      </c>
      <c r="H7" s="315" t="s">
        <v>214</v>
      </c>
      <c r="I7" s="314" t="s">
        <v>222</v>
      </c>
      <c r="J7" s="337" t="s">
        <v>382</v>
      </c>
      <c r="K7" s="337" t="s">
        <v>383</v>
      </c>
      <c r="L7" s="337" t="s">
        <v>382</v>
      </c>
      <c r="M7" s="337" t="s">
        <v>383</v>
      </c>
    </row>
    <row r="8" spans="1:13" ht="21">
      <c r="A8" s="280" t="s">
        <v>367</v>
      </c>
      <c r="B8" s="282">
        <v>0</v>
      </c>
      <c r="C8" s="282">
        <v>0</v>
      </c>
      <c r="D8" s="283">
        <f>สุรินทร์!C20</f>
        <v>14</v>
      </c>
      <c r="E8" s="284">
        <f>สุรินทร์!D20</f>
        <v>1744662</v>
      </c>
      <c r="F8" s="283">
        <f>สุรินทร์!C54</f>
        <v>1</v>
      </c>
      <c r="G8" s="284">
        <f>สุรินทร์!D54</f>
        <v>20000</v>
      </c>
      <c r="H8" s="284">
        <v>0</v>
      </c>
      <c r="I8" s="285">
        <v>0</v>
      </c>
      <c r="J8" s="187">
        <f t="shared" ref="J8:J10" si="0">SUM(B8,D8,F8,H8)</f>
        <v>15</v>
      </c>
      <c r="K8" s="190">
        <f>J8*100/J11</f>
        <v>29.411764705882351</v>
      </c>
      <c r="L8" s="188">
        <f>SUM(C8,E8,G8,I8)</f>
        <v>1764662</v>
      </c>
      <c r="M8" s="190">
        <f>L8*100/L11</f>
        <v>53.655979530807926</v>
      </c>
    </row>
    <row r="9" spans="1:13" ht="21">
      <c r="A9" s="277" t="s">
        <v>368</v>
      </c>
      <c r="B9" s="166">
        <f>สุรินทร์!C12</f>
        <v>4</v>
      </c>
      <c r="C9" s="278">
        <f>สุรินทร์!D12</f>
        <v>107440</v>
      </c>
      <c r="D9" s="279">
        <v>0</v>
      </c>
      <c r="E9" s="167">
        <v>0</v>
      </c>
      <c r="F9" s="167">
        <v>0</v>
      </c>
      <c r="G9" s="167">
        <v>0</v>
      </c>
      <c r="H9" s="167">
        <v>0</v>
      </c>
      <c r="I9" s="169">
        <v>0</v>
      </c>
      <c r="J9" s="173">
        <f t="shared" si="0"/>
        <v>4</v>
      </c>
      <c r="K9" s="191">
        <f>J9*100/J11</f>
        <v>7.8431372549019605</v>
      </c>
      <c r="L9" s="171">
        <f>SUM(C9,E9,G9,I9)</f>
        <v>107440</v>
      </c>
      <c r="M9" s="191">
        <f>L9*100/L11</f>
        <v>3.2668003508830608</v>
      </c>
    </row>
    <row r="10" spans="1:13" ht="21">
      <c r="A10" s="277" t="s">
        <v>369</v>
      </c>
      <c r="B10" s="278">
        <v>0</v>
      </c>
      <c r="C10" s="278">
        <v>0</v>
      </c>
      <c r="D10" s="168">
        <f>สุรินทร์!C35</f>
        <v>15</v>
      </c>
      <c r="E10" s="167">
        <f>สุรินทร์!D35</f>
        <v>1098222</v>
      </c>
      <c r="F10" s="168">
        <f>สุรินทร์!C56</f>
        <v>15</v>
      </c>
      <c r="G10" s="167">
        <f>สุรินทร์!D56</f>
        <v>318521</v>
      </c>
      <c r="H10" s="167">
        <f>สุรินทร์!C75</f>
        <v>2</v>
      </c>
      <c r="I10" s="167">
        <f>สุรินทร์!D75</f>
        <v>0</v>
      </c>
      <c r="J10" s="289">
        <f t="shared" si="0"/>
        <v>32</v>
      </c>
      <c r="K10" s="388">
        <f>J10*100/J11</f>
        <v>62.745098039215684</v>
      </c>
      <c r="L10" s="290">
        <f>SUM(C10,E10,G10,I10)</f>
        <v>1416743</v>
      </c>
      <c r="M10" s="388">
        <f>L10*100/L11</f>
        <v>43.077220118309015</v>
      </c>
    </row>
    <row r="11" spans="1:13" ht="21">
      <c r="A11" s="197" t="s">
        <v>227</v>
      </c>
      <c r="B11" s="198">
        <f t="shared" ref="B11:J11" si="1">SUM(B8:B10)</f>
        <v>4</v>
      </c>
      <c r="C11" s="199">
        <f t="shared" si="1"/>
        <v>107440</v>
      </c>
      <c r="D11" s="200">
        <f t="shared" si="1"/>
        <v>29</v>
      </c>
      <c r="E11" s="199">
        <f t="shared" si="1"/>
        <v>2842884</v>
      </c>
      <c r="F11" s="291">
        <f t="shared" si="1"/>
        <v>16</v>
      </c>
      <c r="G11" s="199">
        <f t="shared" si="1"/>
        <v>338521</v>
      </c>
      <c r="H11" s="291">
        <f t="shared" si="1"/>
        <v>2</v>
      </c>
      <c r="I11" s="199">
        <f t="shared" si="1"/>
        <v>0</v>
      </c>
      <c r="J11" s="200">
        <f t="shared" si="1"/>
        <v>51</v>
      </c>
      <c r="K11" s="293">
        <f>SUM(K8:K10)</f>
        <v>100</v>
      </c>
      <c r="L11" s="387">
        <f>SUM(L8:L10)</f>
        <v>3288845</v>
      </c>
      <c r="M11" s="293">
        <f>SUM(M8:M10)</f>
        <v>100</v>
      </c>
    </row>
    <row r="12" spans="1:13" ht="18.75">
      <c r="A12" s="202" t="s">
        <v>236</v>
      </c>
      <c r="B12" s="201">
        <f>B11*100/J11</f>
        <v>7.8431372549019605</v>
      </c>
      <c r="C12" s="201">
        <f>C11*100/L11</f>
        <v>3.2668003508830608</v>
      </c>
      <c r="D12" s="201">
        <f>D11*100/J11</f>
        <v>56.862745098039213</v>
      </c>
      <c r="E12" s="201">
        <f>E11*100/L11</f>
        <v>86.440194049886813</v>
      </c>
      <c r="F12" s="201">
        <f>F11*100/J11</f>
        <v>31.372549019607842</v>
      </c>
      <c r="G12" s="201">
        <f>G11*100/L11</f>
        <v>10.293005599230124</v>
      </c>
      <c r="H12" s="201">
        <f>H11*100/J11</f>
        <v>3.9215686274509802</v>
      </c>
      <c r="I12" s="201">
        <f>I11*100/L11</f>
        <v>0</v>
      </c>
      <c r="J12" s="201">
        <f>J11*100/J11</f>
        <v>100</v>
      </c>
      <c r="L12" s="293">
        <f>L11*100/L11</f>
        <v>100</v>
      </c>
    </row>
  </sheetData>
  <mergeCells count="11">
    <mergeCell ref="A1:M1"/>
    <mergeCell ref="A2:M2"/>
    <mergeCell ref="A3:M3"/>
    <mergeCell ref="L5:M5"/>
    <mergeCell ref="B6:C6"/>
    <mergeCell ref="D6:E6"/>
    <mergeCell ref="F6:G6"/>
    <mergeCell ref="H6:I6"/>
    <mergeCell ref="J6:K6"/>
    <mergeCell ref="L6:M6"/>
    <mergeCell ref="A4:M4"/>
  </mergeCells>
  <pageMargins left="0.5625" right="0.6328125" top="0.75" bottom="0.75" header="0.3" footer="0.3"/>
  <pageSetup scale="80" firstPageNumber="36" orientation="landscape" useFirstPageNumber="1" r:id="rId1"/>
  <headerFooter>
    <oddHeader>&amp;C&amp;P</oddHeader>
    <oddFooter>&amp;C&amp;P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"/>
  <sheetViews>
    <sheetView view="pageLayout" topLeftCell="A60" zoomScale="70" zoomScaleNormal="100" zoomScaleSheetLayoutView="100" zoomScalePageLayoutView="70" workbookViewId="0">
      <selection activeCell="G69" sqref="G69"/>
    </sheetView>
  </sheetViews>
  <sheetFormatPr defaultRowHeight="18.75"/>
  <cols>
    <col min="1" max="1" width="3.140625" style="123" customWidth="1"/>
    <col min="2" max="2" width="55.140625" style="124" customWidth="1"/>
    <col min="3" max="3" width="8.85546875" style="123" customWidth="1"/>
    <col min="4" max="4" width="13.7109375" style="123" customWidth="1"/>
    <col min="5" max="5" width="12" style="123" customWidth="1"/>
    <col min="6" max="6" width="12.140625" style="123" customWidth="1"/>
    <col min="7" max="7" width="11.85546875" style="123" customWidth="1"/>
    <col min="8" max="8" width="11.28515625" style="123" customWidth="1"/>
    <col min="9" max="9" width="11.140625" style="123" customWidth="1"/>
    <col min="10" max="10" width="10.85546875" style="123" customWidth="1"/>
    <col min="11" max="12" width="10.42578125" style="123" customWidth="1"/>
    <col min="13" max="13" width="10.5703125" style="123" customWidth="1"/>
    <col min="14" max="14" width="11.7109375" style="123" customWidth="1"/>
    <col min="15" max="16" width="11.140625" style="123" customWidth="1"/>
    <col min="17" max="17" width="22" style="123" customWidth="1"/>
    <col min="18" max="16384" width="9.140625" style="123"/>
  </cols>
  <sheetData>
    <row r="1" spans="1:17" s="160" customFormat="1" ht="19.5" customHeight="1">
      <c r="A1" s="492" t="s">
        <v>347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</row>
    <row r="2" spans="1:17" s="160" customFormat="1" ht="19.5" customHeight="1">
      <c r="A2" s="492" t="s">
        <v>171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</row>
    <row r="3" spans="1:17" s="160" customFormat="1" ht="19.5" customHeight="1">
      <c r="A3" s="586" t="s">
        <v>233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</row>
    <row r="4" spans="1:17" s="96" customFormat="1">
      <c r="A4" s="587" t="s">
        <v>291</v>
      </c>
      <c r="B4" s="587" t="s">
        <v>85</v>
      </c>
      <c r="C4" s="587" t="s">
        <v>81</v>
      </c>
      <c r="D4" s="587" t="s">
        <v>0</v>
      </c>
      <c r="E4" s="587" t="s">
        <v>14</v>
      </c>
      <c r="F4" s="574"/>
      <c r="G4" s="574"/>
      <c r="H4" s="587" t="s">
        <v>384</v>
      </c>
      <c r="I4" s="574"/>
      <c r="J4" s="574"/>
      <c r="K4" s="574"/>
      <c r="L4" s="574"/>
      <c r="M4" s="574"/>
      <c r="N4" s="574"/>
      <c r="O4" s="574"/>
      <c r="P4" s="574"/>
      <c r="Q4" s="587" t="s">
        <v>355</v>
      </c>
    </row>
    <row r="5" spans="1:17" s="96" customFormat="1">
      <c r="A5" s="588"/>
      <c r="B5" s="588"/>
      <c r="C5" s="588"/>
      <c r="D5" s="588"/>
      <c r="E5" s="98" t="s">
        <v>1</v>
      </c>
      <c r="F5" s="98" t="s">
        <v>2</v>
      </c>
      <c r="G5" s="98" t="s">
        <v>3</v>
      </c>
      <c r="H5" s="98" t="s">
        <v>4</v>
      </c>
      <c r="I5" s="98" t="s">
        <v>5</v>
      </c>
      <c r="J5" s="98" t="s">
        <v>6</v>
      </c>
      <c r="K5" s="98" t="s">
        <v>7</v>
      </c>
      <c r="L5" s="98" t="s">
        <v>8</v>
      </c>
      <c r="M5" s="98" t="s">
        <v>9</v>
      </c>
      <c r="N5" s="98" t="s">
        <v>10</v>
      </c>
      <c r="O5" s="98" t="s">
        <v>11</v>
      </c>
      <c r="P5" s="98" t="s">
        <v>12</v>
      </c>
      <c r="Q5" s="588"/>
    </row>
    <row r="6" spans="1:17" s="3" customFormat="1">
      <c r="A6" s="28"/>
      <c r="B6" s="28" t="s">
        <v>130</v>
      </c>
      <c r="C6" s="174">
        <f>SUM(C7)</f>
        <v>44</v>
      </c>
      <c r="D6" s="69">
        <f>SUM(E6:P6)</f>
        <v>7754082.5</v>
      </c>
      <c r="E6" s="584">
        <f>SUM(E7:G7)</f>
        <v>4057026.5</v>
      </c>
      <c r="F6" s="584"/>
      <c r="G6" s="584"/>
      <c r="H6" s="584">
        <f>SUM(H7:J7)</f>
        <v>3238956</v>
      </c>
      <c r="I6" s="584"/>
      <c r="J6" s="584"/>
      <c r="K6" s="584">
        <f>SUM(K7:M7)</f>
        <v>458100</v>
      </c>
      <c r="L6" s="584"/>
      <c r="M6" s="584"/>
      <c r="N6" s="584">
        <f>SUM(N7:P7)</f>
        <v>0</v>
      </c>
      <c r="O6" s="584"/>
      <c r="P6" s="584"/>
      <c r="Q6" s="275"/>
    </row>
    <row r="7" spans="1:17" s="3" customFormat="1">
      <c r="A7" s="73"/>
      <c r="B7" s="73" t="s">
        <v>131</v>
      </c>
      <c r="C7" s="74">
        <f t="shared" ref="C7:P7" si="0">SUM(C9,C18,C62)</f>
        <v>44</v>
      </c>
      <c r="D7" s="75">
        <f t="shared" si="0"/>
        <v>7754082.5</v>
      </c>
      <c r="E7" s="75">
        <f t="shared" si="0"/>
        <v>1520606.5</v>
      </c>
      <c r="F7" s="75">
        <f t="shared" si="0"/>
        <v>1969720</v>
      </c>
      <c r="G7" s="75">
        <f t="shared" si="0"/>
        <v>566700</v>
      </c>
      <c r="H7" s="75">
        <f t="shared" si="0"/>
        <v>286555</v>
      </c>
      <c r="I7" s="75">
        <f t="shared" si="0"/>
        <v>2741800</v>
      </c>
      <c r="J7" s="75">
        <f t="shared" si="0"/>
        <v>210601</v>
      </c>
      <c r="K7" s="75">
        <f t="shared" si="0"/>
        <v>429600</v>
      </c>
      <c r="L7" s="75">
        <f t="shared" si="0"/>
        <v>28500</v>
      </c>
      <c r="M7" s="75">
        <f t="shared" si="0"/>
        <v>0</v>
      </c>
      <c r="N7" s="75">
        <f t="shared" si="0"/>
        <v>0</v>
      </c>
      <c r="O7" s="75">
        <f t="shared" si="0"/>
        <v>0</v>
      </c>
      <c r="P7" s="75">
        <f t="shared" si="0"/>
        <v>0</v>
      </c>
      <c r="Q7" s="75"/>
    </row>
    <row r="8" spans="1:17" s="3" customFormat="1">
      <c r="A8" s="27"/>
      <c r="B8" s="99" t="s">
        <v>84</v>
      </c>
      <c r="C8" s="100" t="s">
        <v>13</v>
      </c>
      <c r="D8" s="101"/>
      <c r="E8" s="101" t="s">
        <v>13</v>
      </c>
      <c r="F8" s="101" t="s">
        <v>13</v>
      </c>
      <c r="G8" s="101" t="s">
        <v>13</v>
      </c>
      <c r="H8" s="101" t="s">
        <v>13</v>
      </c>
      <c r="I8" s="101" t="s">
        <v>13</v>
      </c>
      <c r="J8" s="101" t="s">
        <v>13</v>
      </c>
      <c r="K8" s="101" t="s">
        <v>13</v>
      </c>
      <c r="L8" s="101" t="s">
        <v>13</v>
      </c>
      <c r="M8" s="101" t="s">
        <v>13</v>
      </c>
      <c r="N8" s="101" t="s">
        <v>13</v>
      </c>
      <c r="O8" s="101" t="s">
        <v>13</v>
      </c>
      <c r="P8" s="101" t="s">
        <v>13</v>
      </c>
      <c r="Q8" s="101"/>
    </row>
    <row r="9" spans="1:17" s="122" customFormat="1" ht="24" customHeight="1">
      <c r="A9" s="76"/>
      <c r="B9" s="102" t="s">
        <v>173</v>
      </c>
      <c r="C9" s="103">
        <f>SUM(C11)</f>
        <v>5</v>
      </c>
      <c r="D9" s="104">
        <f>SUM(D11)</f>
        <v>2893700</v>
      </c>
      <c r="E9" s="104">
        <f t="shared" ref="E9:P9" si="1">SUM(E11)</f>
        <v>0</v>
      </c>
      <c r="F9" s="104">
        <f t="shared" si="1"/>
        <v>520800</v>
      </c>
      <c r="G9" s="104">
        <f t="shared" si="1"/>
        <v>172000</v>
      </c>
      <c r="H9" s="104">
        <f t="shared" si="1"/>
        <v>83200</v>
      </c>
      <c r="I9" s="104">
        <f t="shared" si="1"/>
        <v>2117700</v>
      </c>
      <c r="J9" s="104">
        <f t="shared" si="1"/>
        <v>0</v>
      </c>
      <c r="K9" s="104">
        <f t="shared" si="1"/>
        <v>0</v>
      </c>
      <c r="L9" s="104">
        <f t="shared" si="1"/>
        <v>0</v>
      </c>
      <c r="M9" s="104">
        <f t="shared" si="1"/>
        <v>0</v>
      </c>
      <c r="N9" s="104">
        <f t="shared" si="1"/>
        <v>0</v>
      </c>
      <c r="O9" s="104">
        <f t="shared" si="1"/>
        <v>0</v>
      </c>
      <c r="P9" s="104">
        <f t="shared" si="1"/>
        <v>0</v>
      </c>
      <c r="Q9" s="104"/>
    </row>
    <row r="10" spans="1:17" s="122" customFormat="1" ht="18" customHeight="1">
      <c r="A10" s="79"/>
      <c r="B10" s="105" t="s">
        <v>170</v>
      </c>
      <c r="C10" s="106">
        <f>SUM(C11)</f>
        <v>5</v>
      </c>
      <c r="D10" s="107">
        <f>SUM(E10:P10)</f>
        <v>2893700</v>
      </c>
      <c r="E10" s="585">
        <f>SUM(E11:G11)</f>
        <v>692800</v>
      </c>
      <c r="F10" s="585"/>
      <c r="G10" s="585"/>
      <c r="H10" s="585">
        <f>SUM(H11:J11)</f>
        <v>2200900</v>
      </c>
      <c r="I10" s="585"/>
      <c r="J10" s="585"/>
      <c r="K10" s="585">
        <f>SUM(K11:M11)</f>
        <v>0</v>
      </c>
      <c r="L10" s="585"/>
      <c r="M10" s="585"/>
      <c r="N10" s="585">
        <f>SUM(N11:P11)</f>
        <v>0</v>
      </c>
      <c r="O10" s="585"/>
      <c r="P10" s="585"/>
      <c r="Q10" s="276"/>
    </row>
    <row r="11" spans="1:17" s="122" customFormat="1" ht="18" customHeight="1">
      <c r="A11" s="83"/>
      <c r="B11" s="108" t="s">
        <v>171</v>
      </c>
      <c r="C11" s="109">
        <f>SUM(C12)</f>
        <v>5</v>
      </c>
      <c r="D11" s="110">
        <f t="shared" ref="D11:P11" si="2">SUM(D12)</f>
        <v>2893700</v>
      </c>
      <c r="E11" s="111">
        <f t="shared" si="2"/>
        <v>0</v>
      </c>
      <c r="F11" s="111">
        <f t="shared" si="2"/>
        <v>520800</v>
      </c>
      <c r="G11" s="111">
        <f t="shared" si="2"/>
        <v>172000</v>
      </c>
      <c r="H11" s="111">
        <f t="shared" si="2"/>
        <v>83200</v>
      </c>
      <c r="I11" s="111">
        <f t="shared" si="2"/>
        <v>2117700</v>
      </c>
      <c r="J11" s="111">
        <f t="shared" si="2"/>
        <v>0</v>
      </c>
      <c r="K11" s="111">
        <f t="shared" si="2"/>
        <v>0</v>
      </c>
      <c r="L11" s="111">
        <f t="shared" si="2"/>
        <v>0</v>
      </c>
      <c r="M11" s="111">
        <f t="shared" si="2"/>
        <v>0</v>
      </c>
      <c r="N11" s="111">
        <f t="shared" si="2"/>
        <v>0</v>
      </c>
      <c r="O11" s="111">
        <f t="shared" si="2"/>
        <v>0</v>
      </c>
      <c r="P11" s="111">
        <f t="shared" si="2"/>
        <v>0</v>
      </c>
      <c r="Q11" s="276"/>
    </row>
    <row r="12" spans="1:17" s="122" customFormat="1" ht="18" customHeight="1">
      <c r="A12" s="77"/>
      <c r="B12" s="112" t="s">
        <v>172</v>
      </c>
      <c r="C12" s="113">
        <f>SUM(C13:C17)</f>
        <v>5</v>
      </c>
      <c r="D12" s="114">
        <f>SUM(D13:D17)</f>
        <v>2893700</v>
      </c>
      <c r="E12" s="114">
        <f t="shared" ref="E12:P12" si="3">SUM(E13:E17)</f>
        <v>0</v>
      </c>
      <c r="F12" s="114">
        <f t="shared" si="3"/>
        <v>520800</v>
      </c>
      <c r="G12" s="114">
        <f t="shared" si="3"/>
        <v>172000</v>
      </c>
      <c r="H12" s="114">
        <f t="shared" si="3"/>
        <v>83200</v>
      </c>
      <c r="I12" s="114">
        <f t="shared" si="3"/>
        <v>2117700</v>
      </c>
      <c r="J12" s="114">
        <f t="shared" si="3"/>
        <v>0</v>
      </c>
      <c r="K12" s="114">
        <f t="shared" si="3"/>
        <v>0</v>
      </c>
      <c r="L12" s="114">
        <f t="shared" si="3"/>
        <v>0</v>
      </c>
      <c r="M12" s="114">
        <f t="shared" si="3"/>
        <v>0</v>
      </c>
      <c r="N12" s="114">
        <f t="shared" si="3"/>
        <v>0</v>
      </c>
      <c r="O12" s="114">
        <f t="shared" si="3"/>
        <v>0</v>
      </c>
      <c r="P12" s="114">
        <f t="shared" si="3"/>
        <v>0</v>
      </c>
      <c r="Q12" s="114"/>
    </row>
    <row r="13" spans="1:17" ht="18.75" customHeight="1">
      <c r="A13" s="71">
        <v>1</v>
      </c>
      <c r="B13" s="41" t="s">
        <v>163</v>
      </c>
      <c r="C13" s="42">
        <v>1</v>
      </c>
      <c r="D13" s="50">
        <v>348800</v>
      </c>
      <c r="E13" s="50">
        <v>0</v>
      </c>
      <c r="F13" s="50">
        <v>348800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309" t="s">
        <v>361</v>
      </c>
    </row>
    <row r="14" spans="1:17" ht="45" customHeight="1">
      <c r="A14" s="71">
        <v>2</v>
      </c>
      <c r="B14" s="41" t="s">
        <v>164</v>
      </c>
      <c r="C14" s="42">
        <v>1</v>
      </c>
      <c r="D14" s="50">
        <v>344000</v>
      </c>
      <c r="E14" s="50">
        <v>0</v>
      </c>
      <c r="F14" s="50">
        <v>172000</v>
      </c>
      <c r="G14" s="50">
        <v>172000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</v>
      </c>
      <c r="Q14" s="309" t="s">
        <v>361</v>
      </c>
    </row>
    <row r="15" spans="1:17" ht="45" customHeight="1">
      <c r="A15" s="71">
        <v>3</v>
      </c>
      <c r="B15" s="41" t="s">
        <v>165</v>
      </c>
      <c r="C15" s="42">
        <v>1</v>
      </c>
      <c r="D15" s="50">
        <v>83200</v>
      </c>
      <c r="E15" s="50">
        <v>0</v>
      </c>
      <c r="F15" s="50">
        <v>0</v>
      </c>
      <c r="G15" s="50">
        <v>0</v>
      </c>
      <c r="H15" s="50">
        <v>83200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50">
        <v>0</v>
      </c>
      <c r="O15" s="50">
        <v>0</v>
      </c>
      <c r="P15" s="50">
        <v>0</v>
      </c>
      <c r="Q15" s="309" t="s">
        <v>361</v>
      </c>
    </row>
    <row r="16" spans="1:17" ht="45" customHeight="1">
      <c r="A16" s="71">
        <v>4</v>
      </c>
      <c r="B16" s="41" t="s">
        <v>166</v>
      </c>
      <c r="C16" s="42">
        <v>1</v>
      </c>
      <c r="D16" s="50">
        <v>2023300</v>
      </c>
      <c r="E16" s="50">
        <v>0</v>
      </c>
      <c r="F16" s="50">
        <v>0</v>
      </c>
      <c r="G16" s="50">
        <v>0</v>
      </c>
      <c r="H16" s="50">
        <v>0</v>
      </c>
      <c r="I16" s="50">
        <v>2023300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v>0</v>
      </c>
      <c r="P16" s="50">
        <v>0</v>
      </c>
      <c r="Q16" s="309" t="s">
        <v>370</v>
      </c>
    </row>
    <row r="17" spans="1:17" ht="45" customHeight="1">
      <c r="A17" s="72">
        <v>5</v>
      </c>
      <c r="B17" s="43" t="s">
        <v>167</v>
      </c>
      <c r="C17" s="44">
        <v>1</v>
      </c>
      <c r="D17" s="52">
        <v>94400</v>
      </c>
      <c r="E17" s="52">
        <v>0</v>
      </c>
      <c r="F17" s="52">
        <v>0</v>
      </c>
      <c r="G17" s="52">
        <v>0</v>
      </c>
      <c r="H17" s="52">
        <v>0</v>
      </c>
      <c r="I17" s="52">
        <v>94400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2">
        <v>0</v>
      </c>
      <c r="Q17" s="52" t="s">
        <v>361</v>
      </c>
    </row>
    <row r="18" spans="1:17">
      <c r="A18" s="76"/>
      <c r="B18" s="102" t="s">
        <v>132</v>
      </c>
      <c r="C18" s="115">
        <f>SUM(C20)</f>
        <v>37</v>
      </c>
      <c r="D18" s="104">
        <f>SUM(E18:P18)</f>
        <v>4860382.5</v>
      </c>
      <c r="E18" s="104">
        <f t="shared" ref="E18:P18" si="4">SUM(E20)</f>
        <v>1520606.5</v>
      </c>
      <c r="F18" s="104">
        <f t="shared" si="4"/>
        <v>1448920</v>
      </c>
      <c r="G18" s="104">
        <f t="shared" si="4"/>
        <v>394700</v>
      </c>
      <c r="H18" s="104">
        <f t="shared" si="4"/>
        <v>203355</v>
      </c>
      <c r="I18" s="104">
        <f t="shared" si="4"/>
        <v>624100</v>
      </c>
      <c r="J18" s="104">
        <f t="shared" si="4"/>
        <v>210601</v>
      </c>
      <c r="K18" s="104">
        <f t="shared" si="4"/>
        <v>429600</v>
      </c>
      <c r="L18" s="104">
        <f t="shared" si="4"/>
        <v>28500</v>
      </c>
      <c r="M18" s="104">
        <f t="shared" si="4"/>
        <v>0</v>
      </c>
      <c r="N18" s="104">
        <f t="shared" si="4"/>
        <v>0</v>
      </c>
      <c r="O18" s="104">
        <f t="shared" si="4"/>
        <v>0</v>
      </c>
      <c r="P18" s="104">
        <f t="shared" si="4"/>
        <v>0</v>
      </c>
      <c r="Q18" s="104"/>
    </row>
    <row r="19" spans="1:17" ht="18" customHeight="1">
      <c r="A19" s="79"/>
      <c r="B19" s="105" t="s">
        <v>170</v>
      </c>
      <c r="C19" s="106">
        <f>SUM(C20)</f>
        <v>37</v>
      </c>
      <c r="D19" s="107">
        <f>SUM(E19:P19)</f>
        <v>4860382.5</v>
      </c>
      <c r="E19" s="585">
        <f>SUM(E20:G20)</f>
        <v>3364226.5</v>
      </c>
      <c r="F19" s="585"/>
      <c r="G19" s="585"/>
      <c r="H19" s="585">
        <f>SUM(H20:J20)</f>
        <v>1038056</v>
      </c>
      <c r="I19" s="585"/>
      <c r="J19" s="585"/>
      <c r="K19" s="585">
        <f>SUM(K20:M20)</f>
        <v>458100</v>
      </c>
      <c r="L19" s="585"/>
      <c r="M19" s="585"/>
      <c r="N19" s="585">
        <f>SUM(N20:P20)</f>
        <v>0</v>
      </c>
      <c r="O19" s="585"/>
      <c r="P19" s="585"/>
      <c r="Q19" s="276"/>
    </row>
    <row r="20" spans="1:17" ht="18" customHeight="1">
      <c r="A20" s="83"/>
      <c r="B20" s="108" t="s">
        <v>171</v>
      </c>
      <c r="C20" s="116">
        <f t="shared" ref="C20:P20" si="5">SUM(C21,C47,C53)</f>
        <v>37</v>
      </c>
      <c r="D20" s="110">
        <f t="shared" si="5"/>
        <v>4860382.5</v>
      </c>
      <c r="E20" s="110">
        <f t="shared" si="5"/>
        <v>1520606.5</v>
      </c>
      <c r="F20" s="110">
        <f t="shared" si="5"/>
        <v>1448920</v>
      </c>
      <c r="G20" s="110">
        <f t="shared" si="5"/>
        <v>394700</v>
      </c>
      <c r="H20" s="110">
        <f t="shared" si="5"/>
        <v>203355</v>
      </c>
      <c r="I20" s="110">
        <f t="shared" si="5"/>
        <v>624100</v>
      </c>
      <c r="J20" s="110">
        <f t="shared" si="5"/>
        <v>210601</v>
      </c>
      <c r="K20" s="110">
        <f t="shared" si="5"/>
        <v>429600</v>
      </c>
      <c r="L20" s="110">
        <f t="shared" si="5"/>
        <v>28500</v>
      </c>
      <c r="M20" s="110">
        <f t="shared" si="5"/>
        <v>0</v>
      </c>
      <c r="N20" s="110">
        <f t="shared" si="5"/>
        <v>0</v>
      </c>
      <c r="O20" s="110">
        <f t="shared" si="5"/>
        <v>0</v>
      </c>
      <c r="P20" s="110">
        <f t="shared" si="5"/>
        <v>0</v>
      </c>
      <c r="Q20" s="110"/>
    </row>
    <row r="21" spans="1:17">
      <c r="A21" s="77"/>
      <c r="B21" s="112" t="s">
        <v>133</v>
      </c>
      <c r="C21" s="113">
        <f t="shared" ref="C21:P21" si="6">SUM(C22:C46)</f>
        <v>25</v>
      </c>
      <c r="D21" s="114">
        <f t="shared" si="6"/>
        <v>4326561</v>
      </c>
      <c r="E21" s="114">
        <f t="shared" si="6"/>
        <v>1394020</v>
      </c>
      <c r="F21" s="114">
        <f t="shared" si="6"/>
        <v>1263400</v>
      </c>
      <c r="G21" s="114">
        <f t="shared" si="6"/>
        <v>394700</v>
      </c>
      <c r="H21" s="114">
        <f t="shared" si="6"/>
        <v>134460</v>
      </c>
      <c r="I21" s="114">
        <f t="shared" si="6"/>
        <v>482500</v>
      </c>
      <c r="J21" s="114">
        <f t="shared" si="6"/>
        <v>199381</v>
      </c>
      <c r="K21" s="114">
        <f t="shared" si="6"/>
        <v>429600</v>
      </c>
      <c r="L21" s="114">
        <f t="shared" si="6"/>
        <v>28500</v>
      </c>
      <c r="M21" s="114">
        <f t="shared" si="6"/>
        <v>0</v>
      </c>
      <c r="N21" s="114">
        <f t="shared" si="6"/>
        <v>0</v>
      </c>
      <c r="O21" s="114">
        <f t="shared" si="6"/>
        <v>0</v>
      </c>
      <c r="P21" s="114">
        <f t="shared" si="6"/>
        <v>0</v>
      </c>
      <c r="Q21" s="114"/>
    </row>
    <row r="22" spans="1:17" ht="20.25" customHeight="1">
      <c r="A22" s="71">
        <v>6</v>
      </c>
      <c r="B22" s="41" t="s">
        <v>135</v>
      </c>
      <c r="C22" s="42">
        <v>1</v>
      </c>
      <c r="D22" s="50">
        <v>21500</v>
      </c>
      <c r="E22" s="50">
        <v>21500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309" t="s">
        <v>361</v>
      </c>
    </row>
    <row r="23" spans="1:17" ht="18.75" customHeight="1">
      <c r="A23" s="71">
        <v>7</v>
      </c>
      <c r="B23" s="41" t="s">
        <v>134</v>
      </c>
      <c r="C23" s="42">
        <v>1</v>
      </c>
      <c r="D23" s="50">
        <v>346000</v>
      </c>
      <c r="E23" s="50">
        <v>0</v>
      </c>
      <c r="F23" s="50">
        <v>346000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309" t="s">
        <v>361</v>
      </c>
    </row>
    <row r="24" spans="1:17" ht="37.5" customHeight="1">
      <c r="A24" s="71">
        <v>8</v>
      </c>
      <c r="B24" s="41" t="s">
        <v>136</v>
      </c>
      <c r="C24" s="42">
        <v>1</v>
      </c>
      <c r="D24" s="50">
        <v>15000</v>
      </c>
      <c r="E24" s="50">
        <v>15000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309" t="s">
        <v>361</v>
      </c>
    </row>
    <row r="25" spans="1:17" ht="18.75" customHeight="1">
      <c r="A25" s="71">
        <v>9</v>
      </c>
      <c r="B25" s="41" t="s">
        <v>137</v>
      </c>
      <c r="C25" s="42">
        <v>1</v>
      </c>
      <c r="D25" s="50">
        <v>1157000</v>
      </c>
      <c r="E25" s="50">
        <v>1157000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309" t="s">
        <v>361</v>
      </c>
    </row>
    <row r="26" spans="1:17" ht="18.75" customHeight="1">
      <c r="A26" s="71">
        <v>10</v>
      </c>
      <c r="B26" s="41" t="s">
        <v>139</v>
      </c>
      <c r="C26" s="42">
        <v>1</v>
      </c>
      <c r="D26" s="50">
        <v>21500</v>
      </c>
      <c r="E26" s="50">
        <v>21500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309" t="s">
        <v>361</v>
      </c>
    </row>
    <row r="27" spans="1:17" ht="37.5" customHeight="1">
      <c r="A27" s="71">
        <v>11</v>
      </c>
      <c r="B27" s="41" t="s">
        <v>140</v>
      </c>
      <c r="C27" s="42">
        <v>1</v>
      </c>
      <c r="D27" s="50">
        <v>7600</v>
      </c>
      <c r="E27" s="50">
        <v>7600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309" t="s">
        <v>361</v>
      </c>
    </row>
    <row r="28" spans="1:17" ht="23.25" customHeight="1">
      <c r="A28" s="71">
        <v>12</v>
      </c>
      <c r="B28" s="41" t="s">
        <v>141</v>
      </c>
      <c r="C28" s="42">
        <v>1</v>
      </c>
      <c r="D28" s="50">
        <v>23400</v>
      </c>
      <c r="E28" s="50">
        <v>0</v>
      </c>
      <c r="F28" s="50">
        <v>23400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309" t="s">
        <v>361</v>
      </c>
    </row>
    <row r="29" spans="1:17" ht="18.75" customHeight="1">
      <c r="A29" s="71">
        <v>13</v>
      </c>
      <c r="B29" s="41" t="s">
        <v>142</v>
      </c>
      <c r="C29" s="42">
        <v>1</v>
      </c>
      <c r="D29" s="50">
        <v>125400</v>
      </c>
      <c r="E29" s="50">
        <v>125400</v>
      </c>
      <c r="F29" s="50">
        <v>0</v>
      </c>
      <c r="G29" s="50">
        <v>0</v>
      </c>
      <c r="H29" s="50">
        <v>0</v>
      </c>
      <c r="I29" s="50">
        <v>0</v>
      </c>
      <c r="J29" s="50">
        <v>0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309" t="s">
        <v>361</v>
      </c>
    </row>
    <row r="30" spans="1:17" ht="18.75" customHeight="1">
      <c r="A30" s="71">
        <v>14</v>
      </c>
      <c r="B30" s="41" t="s">
        <v>143</v>
      </c>
      <c r="C30" s="42">
        <v>1</v>
      </c>
      <c r="D30" s="50">
        <v>605800</v>
      </c>
      <c r="E30" s="50">
        <v>0</v>
      </c>
      <c r="F30" s="50">
        <v>605800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309" t="s">
        <v>361</v>
      </c>
    </row>
    <row r="31" spans="1:17" ht="37.5" customHeight="1">
      <c r="A31" s="71">
        <v>15</v>
      </c>
      <c r="B31" s="41" t="s">
        <v>144</v>
      </c>
      <c r="C31" s="42">
        <v>1</v>
      </c>
      <c r="D31" s="50">
        <v>234800</v>
      </c>
      <c r="E31" s="50">
        <v>0</v>
      </c>
      <c r="F31" s="50">
        <v>234800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309" t="s">
        <v>361</v>
      </c>
    </row>
    <row r="32" spans="1:17" ht="18.75" customHeight="1">
      <c r="A32" s="71">
        <v>16</v>
      </c>
      <c r="B32" s="41" t="s">
        <v>138</v>
      </c>
      <c r="C32" s="42">
        <v>1</v>
      </c>
      <c r="D32" s="50">
        <v>3600</v>
      </c>
      <c r="E32" s="50">
        <v>0</v>
      </c>
      <c r="F32" s="50">
        <v>3600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309" t="s">
        <v>361</v>
      </c>
    </row>
    <row r="33" spans="1:17" ht="18.75" customHeight="1">
      <c r="A33" s="71">
        <v>17</v>
      </c>
      <c r="B33" s="41" t="s">
        <v>145</v>
      </c>
      <c r="C33" s="42">
        <v>1</v>
      </c>
      <c r="D33" s="50">
        <v>302000</v>
      </c>
      <c r="E33" s="50">
        <v>0</v>
      </c>
      <c r="F33" s="50">
        <v>0</v>
      </c>
      <c r="G33" s="50">
        <v>302000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  <c r="Q33" s="309" t="s">
        <v>361</v>
      </c>
    </row>
    <row r="34" spans="1:17" ht="22.5" customHeight="1">
      <c r="A34" s="71">
        <v>18</v>
      </c>
      <c r="B34" s="41" t="s">
        <v>141</v>
      </c>
      <c r="C34" s="42">
        <v>1</v>
      </c>
      <c r="D34" s="50">
        <v>49800</v>
      </c>
      <c r="E34" s="50">
        <v>0</v>
      </c>
      <c r="F34" s="50">
        <v>49800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309" t="s">
        <v>361</v>
      </c>
    </row>
    <row r="35" spans="1:17" ht="41.25" customHeight="1">
      <c r="A35" s="71">
        <v>19</v>
      </c>
      <c r="B35" s="41" t="s">
        <v>146</v>
      </c>
      <c r="C35" s="42">
        <v>1</v>
      </c>
      <c r="D35" s="50">
        <v>70600</v>
      </c>
      <c r="E35" s="50">
        <v>0</v>
      </c>
      <c r="F35" s="50">
        <v>0</v>
      </c>
      <c r="G35" s="50">
        <v>31800</v>
      </c>
      <c r="H35" s="50">
        <v>38800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309" t="s">
        <v>361</v>
      </c>
    </row>
    <row r="36" spans="1:17" ht="45.75" customHeight="1">
      <c r="A36" s="71">
        <v>20</v>
      </c>
      <c r="B36" s="41" t="s">
        <v>147</v>
      </c>
      <c r="C36" s="42">
        <v>1</v>
      </c>
      <c r="D36" s="50">
        <v>29100</v>
      </c>
      <c r="E36" s="50">
        <v>0</v>
      </c>
      <c r="F36" s="50">
        <v>0</v>
      </c>
      <c r="G36" s="50">
        <v>29100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309" t="s">
        <v>364</v>
      </c>
    </row>
    <row r="37" spans="1:17" ht="47.25" customHeight="1">
      <c r="A37" s="71">
        <v>21</v>
      </c>
      <c r="B37" s="41" t="s">
        <v>148</v>
      </c>
      <c r="C37" s="42">
        <v>1</v>
      </c>
      <c r="D37" s="50">
        <v>31800</v>
      </c>
      <c r="E37" s="50">
        <v>0</v>
      </c>
      <c r="F37" s="50">
        <v>0</v>
      </c>
      <c r="G37" s="50">
        <v>31800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309" t="s">
        <v>361</v>
      </c>
    </row>
    <row r="38" spans="1:17" ht="42" customHeight="1">
      <c r="A38" s="71">
        <v>22</v>
      </c>
      <c r="B38" s="41" t="s">
        <v>149</v>
      </c>
      <c r="C38" s="42">
        <v>1</v>
      </c>
      <c r="D38" s="50">
        <v>446000</v>
      </c>
      <c r="E38" s="50">
        <v>0</v>
      </c>
      <c r="F38" s="50">
        <v>0</v>
      </c>
      <c r="G38" s="50">
        <v>0</v>
      </c>
      <c r="H38" s="50">
        <v>0</v>
      </c>
      <c r="I38" s="50">
        <v>446000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309" t="s">
        <v>361</v>
      </c>
    </row>
    <row r="39" spans="1:17" ht="27" customHeight="1">
      <c r="A39" s="71">
        <v>23</v>
      </c>
      <c r="B39" s="41" t="s">
        <v>150</v>
      </c>
      <c r="C39" s="42">
        <v>1</v>
      </c>
      <c r="D39" s="50">
        <v>58800</v>
      </c>
      <c r="E39" s="50">
        <v>0</v>
      </c>
      <c r="F39" s="50">
        <v>0</v>
      </c>
      <c r="G39" s="50">
        <v>0</v>
      </c>
      <c r="H39" s="50">
        <v>58800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309" t="s">
        <v>361</v>
      </c>
    </row>
    <row r="40" spans="1:17" ht="22.5" customHeight="1">
      <c r="A40" s="72">
        <v>24</v>
      </c>
      <c r="B40" s="43" t="s">
        <v>152</v>
      </c>
      <c r="C40" s="44">
        <v>1</v>
      </c>
      <c r="D40" s="52">
        <v>36500</v>
      </c>
      <c r="E40" s="52">
        <v>0</v>
      </c>
      <c r="F40" s="52">
        <v>0</v>
      </c>
      <c r="G40" s="52">
        <v>0</v>
      </c>
      <c r="H40" s="52">
        <v>0</v>
      </c>
      <c r="I40" s="52">
        <v>36500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310" t="s">
        <v>361</v>
      </c>
    </row>
    <row r="41" spans="1:17" ht="18.75" customHeight="1">
      <c r="A41" s="209">
        <v>25</v>
      </c>
      <c r="B41" s="206" t="s">
        <v>151</v>
      </c>
      <c r="C41" s="207">
        <v>1</v>
      </c>
      <c r="D41" s="51">
        <v>5500</v>
      </c>
      <c r="E41" s="51">
        <v>5500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311" t="s">
        <v>361</v>
      </c>
    </row>
    <row r="42" spans="1:17" ht="18.75" customHeight="1">
      <c r="A42" s="71">
        <v>26</v>
      </c>
      <c r="B42" s="41" t="s">
        <v>153</v>
      </c>
      <c r="C42" s="42">
        <v>1</v>
      </c>
      <c r="D42" s="50">
        <v>40520</v>
      </c>
      <c r="E42" s="50">
        <v>40520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311" t="s">
        <v>361</v>
      </c>
    </row>
    <row r="43" spans="1:17" ht="28.5" customHeight="1">
      <c r="A43" s="71">
        <v>27</v>
      </c>
      <c r="B43" s="117" t="s">
        <v>168</v>
      </c>
      <c r="C43" s="42">
        <v>1</v>
      </c>
      <c r="D43" s="118">
        <v>36860</v>
      </c>
      <c r="E43" s="118"/>
      <c r="F43" s="118"/>
      <c r="G43" s="118"/>
      <c r="H43" s="118">
        <v>36860</v>
      </c>
      <c r="I43" s="118"/>
      <c r="J43" s="118"/>
      <c r="K43" s="118"/>
      <c r="L43" s="118"/>
      <c r="M43" s="118"/>
      <c r="N43" s="118"/>
      <c r="O43" s="118"/>
      <c r="P43" s="118"/>
      <c r="Q43" s="311" t="s">
        <v>361</v>
      </c>
    </row>
    <row r="44" spans="1:17" ht="45" customHeight="1">
      <c r="A44" s="71">
        <v>28</v>
      </c>
      <c r="B44" s="117" t="s">
        <v>169</v>
      </c>
      <c r="C44" s="42">
        <v>1</v>
      </c>
      <c r="D44" s="118">
        <v>429600</v>
      </c>
      <c r="E44" s="118"/>
      <c r="F44" s="118"/>
      <c r="G44" s="118"/>
      <c r="H44" s="118"/>
      <c r="I44" s="118"/>
      <c r="J44" s="118"/>
      <c r="K44" s="118">
        <v>429600</v>
      </c>
      <c r="L44" s="118"/>
      <c r="M44" s="118"/>
      <c r="N44" s="118"/>
      <c r="O44" s="118"/>
      <c r="P44" s="118"/>
      <c r="Q44" s="311" t="s">
        <v>361</v>
      </c>
    </row>
    <row r="45" spans="1:17" ht="27" customHeight="1">
      <c r="A45" s="71">
        <v>29</v>
      </c>
      <c r="B45" s="41" t="s">
        <v>228</v>
      </c>
      <c r="C45" s="42">
        <v>1</v>
      </c>
      <c r="D45" s="50">
        <f>SUM(E45:P45)</f>
        <v>199381</v>
      </c>
      <c r="E45" s="50">
        <v>0</v>
      </c>
      <c r="F45" s="50">
        <v>0</v>
      </c>
      <c r="G45" s="50">
        <v>0</v>
      </c>
      <c r="H45" s="50"/>
      <c r="I45" s="50">
        <v>0</v>
      </c>
      <c r="J45" s="50">
        <v>199381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311" t="s">
        <v>361</v>
      </c>
    </row>
    <row r="46" spans="1:17" ht="27" customHeight="1">
      <c r="A46" s="71">
        <v>30</v>
      </c>
      <c r="B46" s="41" t="s">
        <v>229</v>
      </c>
      <c r="C46" s="42">
        <v>1</v>
      </c>
      <c r="D46" s="50">
        <f>SUM(E46:P46)</f>
        <v>28500</v>
      </c>
      <c r="E46" s="50">
        <v>0</v>
      </c>
      <c r="F46" s="50">
        <v>0</v>
      </c>
      <c r="G46" s="50">
        <v>0</v>
      </c>
      <c r="H46" s="50"/>
      <c r="I46" s="50">
        <v>0</v>
      </c>
      <c r="J46" s="50"/>
      <c r="K46" s="50">
        <v>0</v>
      </c>
      <c r="L46" s="50">
        <v>28500</v>
      </c>
      <c r="M46" s="50">
        <v>0</v>
      </c>
      <c r="N46" s="50">
        <v>0</v>
      </c>
      <c r="O46" s="50">
        <v>0</v>
      </c>
      <c r="P46" s="50">
        <v>0</v>
      </c>
      <c r="Q46" s="311" t="s">
        <v>361</v>
      </c>
    </row>
    <row r="47" spans="1:17" s="122" customFormat="1" ht="21.75" customHeight="1">
      <c r="A47" s="70"/>
      <c r="B47" s="119" t="s">
        <v>177</v>
      </c>
      <c r="C47" s="120">
        <f t="shared" ref="C47:P47" si="7">SUM(C48:C52)</f>
        <v>5</v>
      </c>
      <c r="D47" s="121">
        <f t="shared" si="7"/>
        <v>259520</v>
      </c>
      <c r="E47" s="121">
        <f t="shared" si="7"/>
        <v>0</v>
      </c>
      <c r="F47" s="121">
        <f t="shared" si="7"/>
        <v>57120</v>
      </c>
      <c r="G47" s="121">
        <f t="shared" si="7"/>
        <v>0</v>
      </c>
      <c r="H47" s="121">
        <f t="shared" si="7"/>
        <v>60800</v>
      </c>
      <c r="I47" s="121">
        <f t="shared" si="7"/>
        <v>141600</v>
      </c>
      <c r="J47" s="121">
        <f t="shared" si="7"/>
        <v>0</v>
      </c>
      <c r="K47" s="121">
        <f t="shared" si="7"/>
        <v>0</v>
      </c>
      <c r="L47" s="121">
        <f t="shared" si="7"/>
        <v>0</v>
      </c>
      <c r="M47" s="121">
        <f t="shared" si="7"/>
        <v>0</v>
      </c>
      <c r="N47" s="121">
        <f t="shared" si="7"/>
        <v>0</v>
      </c>
      <c r="O47" s="121">
        <f t="shared" si="7"/>
        <v>0</v>
      </c>
      <c r="P47" s="121">
        <f t="shared" si="7"/>
        <v>0</v>
      </c>
      <c r="Q47" s="121"/>
    </row>
    <row r="48" spans="1:17" ht="37.5" customHeight="1">
      <c r="A48" s="71">
        <v>31</v>
      </c>
      <c r="B48" s="41" t="s">
        <v>154</v>
      </c>
      <c r="C48" s="42">
        <v>1</v>
      </c>
      <c r="D48" s="50">
        <v>33120</v>
      </c>
      <c r="E48" s="50">
        <v>0</v>
      </c>
      <c r="F48" s="50">
        <v>33120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309" t="s">
        <v>361</v>
      </c>
    </row>
    <row r="49" spans="1:17" ht="37.5" customHeight="1">
      <c r="A49" s="71">
        <v>32</v>
      </c>
      <c r="B49" s="41" t="s">
        <v>155</v>
      </c>
      <c r="C49" s="42">
        <v>1</v>
      </c>
      <c r="D49" s="50">
        <v>24000</v>
      </c>
      <c r="E49" s="50">
        <v>0</v>
      </c>
      <c r="F49" s="50">
        <v>24000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309" t="s">
        <v>361</v>
      </c>
    </row>
    <row r="50" spans="1:17" ht="37.5" customHeight="1">
      <c r="A50" s="71">
        <v>33</v>
      </c>
      <c r="B50" s="41" t="s">
        <v>156</v>
      </c>
      <c r="C50" s="42">
        <v>1</v>
      </c>
      <c r="D50" s="50">
        <v>60800</v>
      </c>
      <c r="E50" s="50">
        <v>0</v>
      </c>
      <c r="F50" s="50">
        <v>0</v>
      </c>
      <c r="G50" s="50">
        <v>0</v>
      </c>
      <c r="H50" s="50">
        <v>60800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309" t="s">
        <v>361</v>
      </c>
    </row>
    <row r="51" spans="1:17" ht="37.5" customHeight="1">
      <c r="A51" s="71">
        <v>34</v>
      </c>
      <c r="B51" s="41" t="s">
        <v>157</v>
      </c>
      <c r="C51" s="42">
        <v>1</v>
      </c>
      <c r="D51" s="50">
        <v>15600</v>
      </c>
      <c r="E51" s="50">
        <v>0</v>
      </c>
      <c r="F51" s="50">
        <v>0</v>
      </c>
      <c r="G51" s="50">
        <v>0</v>
      </c>
      <c r="H51" s="50">
        <v>0</v>
      </c>
      <c r="I51" s="50">
        <v>15600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309" t="s">
        <v>361</v>
      </c>
    </row>
    <row r="52" spans="1:17" ht="18.75" customHeight="1">
      <c r="A52" s="71">
        <v>35</v>
      </c>
      <c r="B52" s="41" t="s">
        <v>158</v>
      </c>
      <c r="C52" s="42">
        <v>1</v>
      </c>
      <c r="D52" s="50">
        <v>126000</v>
      </c>
      <c r="E52" s="50">
        <v>0</v>
      </c>
      <c r="F52" s="50">
        <v>0</v>
      </c>
      <c r="G52" s="50">
        <v>0</v>
      </c>
      <c r="H52" s="50">
        <v>0</v>
      </c>
      <c r="I52" s="50">
        <v>126000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309" t="s">
        <v>361</v>
      </c>
    </row>
    <row r="53" spans="1:17" s="122" customFormat="1" ht="21" customHeight="1">
      <c r="A53" s="70"/>
      <c r="B53" s="119" t="s">
        <v>176</v>
      </c>
      <c r="C53" s="120">
        <f t="shared" ref="C53:P53" si="8">SUM(C54:C60)</f>
        <v>7</v>
      </c>
      <c r="D53" s="121">
        <f t="shared" si="8"/>
        <v>274301.5</v>
      </c>
      <c r="E53" s="121">
        <f t="shared" si="8"/>
        <v>126586.5</v>
      </c>
      <c r="F53" s="121">
        <f t="shared" si="8"/>
        <v>128400</v>
      </c>
      <c r="G53" s="121">
        <f t="shared" si="8"/>
        <v>0</v>
      </c>
      <c r="H53" s="121">
        <f t="shared" si="8"/>
        <v>8095</v>
      </c>
      <c r="I53" s="121">
        <f t="shared" si="8"/>
        <v>0</v>
      </c>
      <c r="J53" s="121">
        <f t="shared" si="8"/>
        <v>11220</v>
      </c>
      <c r="K53" s="121">
        <f t="shared" si="8"/>
        <v>0</v>
      </c>
      <c r="L53" s="121">
        <f t="shared" si="8"/>
        <v>0</v>
      </c>
      <c r="M53" s="121">
        <f t="shared" si="8"/>
        <v>0</v>
      </c>
      <c r="N53" s="121">
        <f t="shared" si="8"/>
        <v>0</v>
      </c>
      <c r="O53" s="121">
        <f t="shared" si="8"/>
        <v>0</v>
      </c>
      <c r="P53" s="121">
        <f t="shared" si="8"/>
        <v>0</v>
      </c>
      <c r="Q53" s="121"/>
    </row>
    <row r="54" spans="1:17" ht="37.5" customHeight="1">
      <c r="A54" s="4">
        <v>36</v>
      </c>
      <c r="B54" s="41" t="s">
        <v>159</v>
      </c>
      <c r="C54" s="42">
        <v>1</v>
      </c>
      <c r="D54" s="50">
        <v>123400</v>
      </c>
      <c r="E54" s="50">
        <v>0</v>
      </c>
      <c r="F54" s="50">
        <v>123400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4" t="s">
        <v>361</v>
      </c>
    </row>
    <row r="55" spans="1:17" ht="43.5" customHeight="1">
      <c r="A55" s="4">
        <v>37</v>
      </c>
      <c r="B55" s="41" t="s">
        <v>220</v>
      </c>
      <c r="C55" s="42">
        <v>1</v>
      </c>
      <c r="D55" s="50">
        <v>8095</v>
      </c>
      <c r="E55" s="50">
        <v>0</v>
      </c>
      <c r="F55" s="50">
        <v>0</v>
      </c>
      <c r="G55" s="50">
        <v>0</v>
      </c>
      <c r="H55" s="50">
        <v>8095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4" t="s">
        <v>361</v>
      </c>
    </row>
    <row r="56" spans="1:17" ht="45" customHeight="1">
      <c r="A56" s="4">
        <v>38</v>
      </c>
      <c r="B56" s="41" t="s">
        <v>220</v>
      </c>
      <c r="C56" s="42">
        <v>1</v>
      </c>
      <c r="D56" s="50">
        <v>5000</v>
      </c>
      <c r="E56" s="50">
        <v>0</v>
      </c>
      <c r="F56" s="50">
        <v>5000</v>
      </c>
      <c r="G56" s="50">
        <v>0</v>
      </c>
      <c r="H56" s="50" t="s">
        <v>129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4" t="s">
        <v>361</v>
      </c>
    </row>
    <row r="57" spans="1:17" ht="45" customHeight="1">
      <c r="A57" s="4">
        <v>39</v>
      </c>
      <c r="B57" s="41" t="s">
        <v>160</v>
      </c>
      <c r="C57" s="42">
        <v>1</v>
      </c>
      <c r="D57" s="50">
        <v>126586.5</v>
      </c>
      <c r="E57" s="50">
        <v>126586.5</v>
      </c>
      <c r="F57" s="50">
        <v>0</v>
      </c>
      <c r="G57" s="50">
        <v>0</v>
      </c>
      <c r="H57" s="50">
        <v>0</v>
      </c>
      <c r="I57" s="50" t="s">
        <v>129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4" t="s">
        <v>361</v>
      </c>
    </row>
    <row r="58" spans="1:17" ht="40.5" customHeight="1">
      <c r="A58" s="4">
        <v>40</v>
      </c>
      <c r="B58" s="41" t="s">
        <v>161</v>
      </c>
      <c r="C58" s="42">
        <v>1</v>
      </c>
      <c r="D58" s="50" t="s">
        <v>129</v>
      </c>
      <c r="E58" s="50">
        <v>0</v>
      </c>
      <c r="F58" s="50">
        <v>0</v>
      </c>
      <c r="G58" s="50">
        <v>0</v>
      </c>
      <c r="H58" s="50" t="s">
        <v>129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4" t="s">
        <v>361</v>
      </c>
    </row>
    <row r="59" spans="1:17" ht="50.25" customHeight="1">
      <c r="A59" s="4">
        <v>41</v>
      </c>
      <c r="B59" s="41" t="s">
        <v>162</v>
      </c>
      <c r="C59" s="42">
        <v>1</v>
      </c>
      <c r="D59" s="50" t="s">
        <v>129</v>
      </c>
      <c r="E59" s="50">
        <v>0</v>
      </c>
      <c r="F59" s="50" t="s">
        <v>129</v>
      </c>
      <c r="G59" s="50">
        <v>0</v>
      </c>
      <c r="H59" s="50" t="s">
        <v>129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4" t="s">
        <v>361</v>
      </c>
    </row>
    <row r="60" spans="1:17" ht="45" customHeight="1">
      <c r="A60" s="4">
        <v>42</v>
      </c>
      <c r="B60" s="175" t="s">
        <v>230</v>
      </c>
      <c r="C60" s="176">
        <v>1</v>
      </c>
      <c r="D60" s="177">
        <v>11220</v>
      </c>
      <c r="E60" s="177"/>
      <c r="F60" s="177"/>
      <c r="G60" s="177"/>
      <c r="H60" s="177"/>
      <c r="I60" s="177"/>
      <c r="J60" s="177">
        <v>11220</v>
      </c>
      <c r="K60" s="177"/>
      <c r="L60" s="177"/>
      <c r="M60" s="177"/>
      <c r="N60" s="177"/>
      <c r="O60" s="177"/>
      <c r="P60" s="177"/>
      <c r="Q60" s="4" t="s">
        <v>361</v>
      </c>
    </row>
    <row r="61" spans="1:17" s="3" customFormat="1" ht="22.5" customHeight="1">
      <c r="A61" s="131"/>
      <c r="B61" s="132" t="s">
        <v>84</v>
      </c>
      <c r="C61" s="133" t="s">
        <v>13</v>
      </c>
      <c r="D61" s="133" t="s">
        <v>13</v>
      </c>
      <c r="E61" s="133" t="s">
        <v>13</v>
      </c>
      <c r="F61" s="133" t="s">
        <v>13</v>
      </c>
      <c r="G61" s="133" t="s">
        <v>13</v>
      </c>
      <c r="H61" s="133" t="s">
        <v>13</v>
      </c>
      <c r="I61" s="133" t="s">
        <v>13</v>
      </c>
      <c r="J61" s="133" t="s">
        <v>13</v>
      </c>
      <c r="K61" s="133" t="s">
        <v>13</v>
      </c>
      <c r="L61" s="133" t="s">
        <v>13</v>
      </c>
      <c r="M61" s="133" t="s">
        <v>13</v>
      </c>
      <c r="N61" s="133" t="s">
        <v>13</v>
      </c>
      <c r="O61" s="133" t="s">
        <v>13</v>
      </c>
      <c r="P61" s="133" t="s">
        <v>13</v>
      </c>
      <c r="Q61" s="133"/>
    </row>
    <row r="62" spans="1:17" s="3" customFormat="1" ht="22.5" customHeight="1">
      <c r="A62" s="391"/>
      <c r="B62" s="392" t="s">
        <v>207</v>
      </c>
      <c r="C62" s="393">
        <f t="shared" ref="C62:P62" si="9">SUM(C64)</f>
        <v>2</v>
      </c>
      <c r="D62" s="394">
        <f t="shared" si="9"/>
        <v>0</v>
      </c>
      <c r="E62" s="394">
        <f t="shared" si="9"/>
        <v>0</v>
      </c>
      <c r="F62" s="394">
        <f t="shared" si="9"/>
        <v>0</v>
      </c>
      <c r="G62" s="394">
        <f t="shared" si="9"/>
        <v>0</v>
      </c>
      <c r="H62" s="394">
        <f t="shared" si="9"/>
        <v>0</v>
      </c>
      <c r="I62" s="394">
        <f t="shared" si="9"/>
        <v>0</v>
      </c>
      <c r="J62" s="394">
        <f t="shared" si="9"/>
        <v>0</v>
      </c>
      <c r="K62" s="394">
        <f t="shared" si="9"/>
        <v>0</v>
      </c>
      <c r="L62" s="394">
        <f t="shared" si="9"/>
        <v>0</v>
      </c>
      <c r="M62" s="394">
        <f t="shared" si="9"/>
        <v>0</v>
      </c>
      <c r="N62" s="394">
        <f t="shared" si="9"/>
        <v>0</v>
      </c>
      <c r="O62" s="394">
        <f t="shared" si="9"/>
        <v>0</v>
      </c>
      <c r="P62" s="394">
        <f t="shared" si="9"/>
        <v>0</v>
      </c>
      <c r="Q62" s="394"/>
    </row>
    <row r="63" spans="1:17" ht="18" customHeight="1">
      <c r="A63" s="12"/>
      <c r="B63" s="395" t="s">
        <v>170</v>
      </c>
      <c r="C63" s="396">
        <f>SUM(C64)</f>
        <v>2</v>
      </c>
      <c r="D63" s="397">
        <f>SUM(E63:P63)</f>
        <v>0</v>
      </c>
      <c r="E63" s="589">
        <f>SUM(E64:G64)</f>
        <v>0</v>
      </c>
      <c r="F63" s="589"/>
      <c r="G63" s="589"/>
      <c r="H63" s="589">
        <f>SUM(H64:J64)</f>
        <v>0</v>
      </c>
      <c r="I63" s="589"/>
      <c r="J63" s="589"/>
      <c r="K63" s="589">
        <f>SUM(K64:M64)</f>
        <v>0</v>
      </c>
      <c r="L63" s="589"/>
      <c r="M63" s="589"/>
      <c r="N63" s="589">
        <f>SUM(N64:P64)</f>
        <v>0</v>
      </c>
      <c r="O63" s="589"/>
      <c r="P63" s="589"/>
      <c r="Q63" s="110"/>
    </row>
    <row r="64" spans="1:17" ht="18" customHeight="1">
      <c r="A64" s="83"/>
      <c r="B64" s="108" t="s">
        <v>171</v>
      </c>
      <c r="C64" s="116">
        <f>SUM(C65)</f>
        <v>2</v>
      </c>
      <c r="D64" s="110">
        <f>SUM(D65)</f>
        <v>0</v>
      </c>
      <c r="E64" s="110">
        <f t="shared" ref="E64:P64" si="10">SUM(E65)</f>
        <v>0</v>
      </c>
      <c r="F64" s="110">
        <f t="shared" si="10"/>
        <v>0</v>
      </c>
      <c r="G64" s="110">
        <f t="shared" si="10"/>
        <v>0</v>
      </c>
      <c r="H64" s="110">
        <f t="shared" si="10"/>
        <v>0</v>
      </c>
      <c r="I64" s="110">
        <f t="shared" si="10"/>
        <v>0</v>
      </c>
      <c r="J64" s="110">
        <f t="shared" si="10"/>
        <v>0</v>
      </c>
      <c r="K64" s="110">
        <f t="shared" si="10"/>
        <v>0</v>
      </c>
      <c r="L64" s="110">
        <f t="shared" si="10"/>
        <v>0</v>
      </c>
      <c r="M64" s="110">
        <f t="shared" si="10"/>
        <v>0</v>
      </c>
      <c r="N64" s="110">
        <f t="shared" si="10"/>
        <v>0</v>
      </c>
      <c r="O64" s="110">
        <f t="shared" si="10"/>
        <v>0</v>
      </c>
      <c r="P64" s="110">
        <f t="shared" si="10"/>
        <v>0</v>
      </c>
      <c r="Q64" s="110"/>
    </row>
    <row r="65" spans="1:17" s="122" customFormat="1" ht="21" customHeight="1">
      <c r="A65" s="70"/>
      <c r="B65" s="119" t="s">
        <v>176</v>
      </c>
      <c r="C65" s="120">
        <f>SUM(C66:C67)</f>
        <v>2</v>
      </c>
      <c r="D65" s="121">
        <f>SUM(D66:D67)</f>
        <v>0</v>
      </c>
      <c r="E65" s="121">
        <f t="shared" ref="E65:P65" si="11">SUM(E66:E67)</f>
        <v>0</v>
      </c>
      <c r="F65" s="121">
        <f t="shared" si="11"/>
        <v>0</v>
      </c>
      <c r="G65" s="121">
        <f t="shared" si="11"/>
        <v>0</v>
      </c>
      <c r="H65" s="121">
        <f t="shared" si="11"/>
        <v>0</v>
      </c>
      <c r="I65" s="121">
        <f t="shared" si="11"/>
        <v>0</v>
      </c>
      <c r="J65" s="121">
        <f t="shared" si="11"/>
        <v>0</v>
      </c>
      <c r="K65" s="121">
        <f t="shared" si="11"/>
        <v>0</v>
      </c>
      <c r="L65" s="121">
        <f t="shared" si="11"/>
        <v>0</v>
      </c>
      <c r="M65" s="121">
        <f t="shared" si="11"/>
        <v>0</v>
      </c>
      <c r="N65" s="121">
        <f t="shared" si="11"/>
        <v>0</v>
      </c>
      <c r="O65" s="121">
        <f t="shared" si="11"/>
        <v>0</v>
      </c>
      <c r="P65" s="121">
        <f t="shared" si="11"/>
        <v>0</v>
      </c>
      <c r="Q65" s="121"/>
    </row>
    <row r="66" spans="1:17" ht="30.75" customHeight="1">
      <c r="A66" s="4">
        <v>43</v>
      </c>
      <c r="B66" s="41" t="s">
        <v>231</v>
      </c>
      <c r="C66" s="42">
        <v>1</v>
      </c>
      <c r="D66" s="50" t="s">
        <v>129</v>
      </c>
      <c r="E66" s="50">
        <v>0</v>
      </c>
      <c r="F66" s="50">
        <v>0</v>
      </c>
      <c r="G66" s="50">
        <v>0</v>
      </c>
      <c r="H66" s="50" t="s">
        <v>129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294" t="s">
        <v>361</v>
      </c>
    </row>
    <row r="67" spans="1:17" ht="45" customHeight="1">
      <c r="A67" s="8">
        <v>44</v>
      </c>
      <c r="B67" s="43" t="s">
        <v>232</v>
      </c>
      <c r="C67" s="44">
        <v>1</v>
      </c>
      <c r="D67" s="52" t="s">
        <v>129</v>
      </c>
      <c r="E67" s="52">
        <v>0</v>
      </c>
      <c r="F67" s="52" t="s">
        <v>129</v>
      </c>
      <c r="G67" s="52">
        <v>0</v>
      </c>
      <c r="H67" s="52" t="s">
        <v>129</v>
      </c>
      <c r="I67" s="52">
        <v>0</v>
      </c>
      <c r="J67" s="52">
        <v>0</v>
      </c>
      <c r="K67" s="52">
        <v>0</v>
      </c>
      <c r="L67" s="52">
        <v>0</v>
      </c>
      <c r="M67" s="52">
        <v>0</v>
      </c>
      <c r="N67" s="52">
        <v>0</v>
      </c>
      <c r="O67" s="52">
        <v>0</v>
      </c>
      <c r="P67" s="52">
        <v>0</v>
      </c>
      <c r="Q67" s="295" t="s">
        <v>361</v>
      </c>
    </row>
    <row r="68" spans="1:17" s="330" customFormat="1" ht="21">
      <c r="B68" s="180" t="s">
        <v>376</v>
      </c>
      <c r="C68" s="347">
        <f>SUM(C69:C70)</f>
        <v>44</v>
      </c>
      <c r="D68" s="180" t="s">
        <v>343</v>
      </c>
    </row>
    <row r="69" spans="1:17" s="330" customFormat="1" ht="21">
      <c r="B69" s="341" t="s">
        <v>361</v>
      </c>
      <c r="C69" s="344">
        <v>43</v>
      </c>
      <c r="D69" s="342" t="s">
        <v>343</v>
      </c>
    </row>
    <row r="70" spans="1:17" s="330" customFormat="1" ht="21">
      <c r="B70" s="341" t="s">
        <v>370</v>
      </c>
      <c r="C70" s="344">
        <v>1</v>
      </c>
      <c r="D70" s="342" t="s">
        <v>343</v>
      </c>
    </row>
  </sheetData>
  <mergeCells count="26">
    <mergeCell ref="A1:Q1"/>
    <mergeCell ref="A2:Q2"/>
    <mergeCell ref="A3:Q3"/>
    <mergeCell ref="Q4:Q5"/>
    <mergeCell ref="E63:G63"/>
    <mergeCell ref="H63:J63"/>
    <mergeCell ref="K63:M63"/>
    <mergeCell ref="N63:P63"/>
    <mergeCell ref="B4:B5"/>
    <mergeCell ref="C4:C5"/>
    <mergeCell ref="D4:D5"/>
    <mergeCell ref="E4:G4"/>
    <mergeCell ref="H4:P4"/>
    <mergeCell ref="A4:A5"/>
    <mergeCell ref="E19:G19"/>
    <mergeCell ref="H19:J19"/>
    <mergeCell ref="E6:G6"/>
    <mergeCell ref="H6:J6"/>
    <mergeCell ref="K6:M6"/>
    <mergeCell ref="N6:P6"/>
    <mergeCell ref="K19:M19"/>
    <mergeCell ref="N19:P19"/>
    <mergeCell ref="E10:G10"/>
    <mergeCell ref="H10:J10"/>
    <mergeCell ref="K10:M10"/>
    <mergeCell ref="N10:P10"/>
  </mergeCells>
  <pageMargins left="0.39370078740157499" right="0.33026960784313703" top="0.39370078740157499" bottom="0.35294117647058798" header="0.22794117647058801" footer="0.154411764705882"/>
  <pageSetup scale="55" firstPageNumber="37" orientation="landscape" useFirstPageNumber="1" r:id="rId1"/>
  <headerFooter>
    <oddHeader>&amp;C&amp;P</oddHeader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view="pageLayout" topLeftCell="A4" zoomScale="110" zoomScaleNormal="100" zoomScalePageLayoutView="110" workbookViewId="0">
      <selection activeCell="A4" sqref="A4:M4"/>
    </sheetView>
  </sheetViews>
  <sheetFormatPr defaultRowHeight="15"/>
  <cols>
    <col min="1" max="1" width="33.85546875" customWidth="1"/>
    <col min="2" max="2" width="7.7109375" customWidth="1"/>
    <col min="3" max="3" width="12.7109375" customWidth="1"/>
    <col min="4" max="4" width="7.7109375" customWidth="1"/>
    <col min="5" max="5" width="12.7109375" customWidth="1"/>
    <col min="6" max="6" width="7.7109375" customWidth="1"/>
    <col min="7" max="7" width="10.7109375" customWidth="1"/>
    <col min="8" max="8" width="7.7109375" customWidth="1"/>
    <col min="9" max="9" width="11" customWidth="1"/>
    <col min="10" max="10" width="7.7109375" customWidth="1"/>
    <col min="11" max="11" width="10" customWidth="1"/>
    <col min="12" max="12" width="14.28515625" customWidth="1"/>
    <col min="13" max="13" width="11.140625" customWidth="1"/>
  </cols>
  <sheetData>
    <row r="1" spans="1:13" ht="21">
      <c r="A1" s="492" t="s">
        <v>234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</row>
    <row r="2" spans="1:13" ht="21">
      <c r="A2" s="492" t="s">
        <v>171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</row>
    <row r="3" spans="1:13" ht="21">
      <c r="A3" s="492" t="s">
        <v>233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</row>
    <row r="4" spans="1:13" ht="21">
      <c r="A4" s="492" t="s">
        <v>291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</row>
    <row r="5" spans="1:13" ht="21">
      <c r="A5" s="318"/>
      <c r="B5" s="318"/>
      <c r="C5" s="318"/>
      <c r="D5" s="318"/>
      <c r="E5" s="318"/>
      <c r="F5" s="318"/>
      <c r="G5" s="318"/>
      <c r="H5" s="317" t="s">
        <v>349</v>
      </c>
      <c r="I5" s="317"/>
      <c r="J5" s="317"/>
      <c r="K5" s="160"/>
      <c r="L5" s="566" t="s">
        <v>221</v>
      </c>
      <c r="M5" s="566"/>
    </row>
    <row r="6" spans="1:13" ht="45" customHeight="1">
      <c r="A6" s="402" t="s">
        <v>237</v>
      </c>
      <c r="B6" s="569" t="s">
        <v>223</v>
      </c>
      <c r="C6" s="570"/>
      <c r="D6" s="581" t="s">
        <v>224</v>
      </c>
      <c r="E6" s="582"/>
      <c r="F6" s="569" t="s">
        <v>225</v>
      </c>
      <c r="G6" s="570"/>
      <c r="H6" s="569" t="s">
        <v>226</v>
      </c>
      <c r="I6" s="570"/>
      <c r="J6" s="568" t="s">
        <v>380</v>
      </c>
      <c r="K6" s="568"/>
      <c r="L6" s="590" t="s">
        <v>381</v>
      </c>
      <c r="M6" s="590"/>
    </row>
    <row r="7" spans="1:13" ht="37.5">
      <c r="A7" s="403" t="s">
        <v>238</v>
      </c>
      <c r="B7" s="320" t="s">
        <v>214</v>
      </c>
      <c r="C7" s="319" t="s">
        <v>222</v>
      </c>
      <c r="D7" s="320" t="s">
        <v>214</v>
      </c>
      <c r="E7" s="319" t="s">
        <v>222</v>
      </c>
      <c r="F7" s="320" t="s">
        <v>214</v>
      </c>
      <c r="G7" s="319" t="s">
        <v>222</v>
      </c>
      <c r="H7" s="320" t="s">
        <v>214</v>
      </c>
      <c r="I7" s="319" t="s">
        <v>222</v>
      </c>
      <c r="J7" s="320" t="s">
        <v>382</v>
      </c>
      <c r="K7" s="320" t="s">
        <v>383</v>
      </c>
      <c r="L7" s="337" t="s">
        <v>382</v>
      </c>
      <c r="M7" s="337" t="s">
        <v>383</v>
      </c>
    </row>
    <row r="8" spans="1:13" ht="21">
      <c r="A8" s="280" t="s">
        <v>366</v>
      </c>
      <c r="B8" s="282">
        <v>0</v>
      </c>
      <c r="C8" s="282">
        <v>0</v>
      </c>
      <c r="D8" s="283">
        <f>ขอนแก่น!C21</f>
        <v>25</v>
      </c>
      <c r="E8" s="284">
        <f>ขอนแก่น!D21</f>
        <v>4326561</v>
      </c>
      <c r="F8" s="284">
        <v>0</v>
      </c>
      <c r="G8" s="284">
        <v>0</v>
      </c>
      <c r="H8" s="284">
        <v>0</v>
      </c>
      <c r="I8" s="285">
        <v>0</v>
      </c>
      <c r="J8" s="286">
        <f>SUM(B8,D8,F8,H8)</f>
        <v>25</v>
      </c>
      <c r="K8" s="288">
        <f>J8*100/J12</f>
        <v>56.81818181818182</v>
      </c>
      <c r="L8" s="287">
        <f>SUM(C8,E8,G8,I8)</f>
        <v>4326561</v>
      </c>
      <c r="M8" s="288">
        <f>L8*100/L12</f>
        <v>55.797201022816047</v>
      </c>
    </row>
    <row r="9" spans="1:13" ht="21">
      <c r="A9" s="277" t="s">
        <v>172</v>
      </c>
      <c r="B9" s="166">
        <f>ขอนแก่น!C12</f>
        <v>5</v>
      </c>
      <c r="C9" s="278">
        <f>ขอนแก่น!D12</f>
        <v>2893700</v>
      </c>
      <c r="D9" s="279">
        <v>0</v>
      </c>
      <c r="E9" s="167">
        <v>0</v>
      </c>
      <c r="F9" s="167">
        <v>0</v>
      </c>
      <c r="G9" s="167">
        <v>0</v>
      </c>
      <c r="H9" s="167">
        <v>0</v>
      </c>
      <c r="I9" s="169">
        <v>0</v>
      </c>
      <c r="J9" s="173">
        <f t="shared" ref="J9:J11" si="0">SUM(B9,D9,F9,H9)</f>
        <v>5</v>
      </c>
      <c r="K9" s="191">
        <f>J9*100/J12</f>
        <v>11.363636363636363</v>
      </c>
      <c r="L9" s="171">
        <f>SUM(C9,E9,G9,I9)</f>
        <v>2893700</v>
      </c>
      <c r="M9" s="191">
        <f>L9*100/L12</f>
        <v>37.318406142828636</v>
      </c>
    </row>
    <row r="10" spans="1:13" ht="21">
      <c r="A10" s="277" t="s">
        <v>177</v>
      </c>
      <c r="B10" s="327">
        <v>0</v>
      </c>
      <c r="C10" s="278">
        <v>0</v>
      </c>
      <c r="D10" s="168">
        <f>ขอนแก่น!C47</f>
        <v>5</v>
      </c>
      <c r="E10" s="167">
        <f>ขอนแก่น!D47</f>
        <v>259520</v>
      </c>
      <c r="F10" s="167">
        <v>0</v>
      </c>
      <c r="G10" s="167">
        <v>0</v>
      </c>
      <c r="H10" s="167">
        <v>0</v>
      </c>
      <c r="I10" s="169">
        <v>0</v>
      </c>
      <c r="J10" s="328">
        <f>SUM(B10,D10,F10,H10)</f>
        <v>5</v>
      </c>
      <c r="K10" s="191">
        <f>J10*100/J12</f>
        <v>11.363636363636363</v>
      </c>
      <c r="L10" s="171">
        <f>SUM(C10,E10,G10,I10)</f>
        <v>259520</v>
      </c>
      <c r="M10" s="191">
        <f>L10*100/L12</f>
        <v>3.3468821101658386</v>
      </c>
    </row>
    <row r="11" spans="1:13" ht="21">
      <c r="A11" s="277" t="s">
        <v>176</v>
      </c>
      <c r="B11" s="327">
        <v>0</v>
      </c>
      <c r="C11" s="278">
        <v>0</v>
      </c>
      <c r="D11" s="168">
        <f>ขอนแก่น!C53</f>
        <v>7</v>
      </c>
      <c r="E11" s="167">
        <f>ขอนแก่น!D53</f>
        <v>274301.5</v>
      </c>
      <c r="F11" s="167">
        <v>0</v>
      </c>
      <c r="G11" s="167">
        <v>0</v>
      </c>
      <c r="H11" s="167">
        <f>ขอนแก่น!C65</f>
        <v>2</v>
      </c>
      <c r="I11" s="167">
        <f>ขอนแก่น!D65</f>
        <v>0</v>
      </c>
      <c r="J11" s="173">
        <f t="shared" si="0"/>
        <v>9</v>
      </c>
      <c r="K11" s="191">
        <f>J11*100/J12</f>
        <v>20.454545454545453</v>
      </c>
      <c r="L11" s="171">
        <f>SUM(C11,E11,G11,I11)</f>
        <v>274301.5</v>
      </c>
      <c r="M11" s="191">
        <f>L11*100/L12</f>
        <v>3.5375107241894832</v>
      </c>
    </row>
    <row r="12" spans="1:13" ht="21">
      <c r="A12" s="197" t="s">
        <v>227</v>
      </c>
      <c r="B12" s="198">
        <f t="shared" ref="B12:I12" si="1">SUM(B8:B11)</f>
        <v>5</v>
      </c>
      <c r="C12" s="199">
        <f t="shared" si="1"/>
        <v>2893700</v>
      </c>
      <c r="D12" s="200">
        <f t="shared" si="1"/>
        <v>37</v>
      </c>
      <c r="E12" s="199">
        <f t="shared" si="1"/>
        <v>4860382.5</v>
      </c>
      <c r="F12" s="291">
        <f t="shared" si="1"/>
        <v>0</v>
      </c>
      <c r="G12" s="199">
        <f t="shared" si="1"/>
        <v>0</v>
      </c>
      <c r="H12" s="291">
        <f t="shared" si="1"/>
        <v>2</v>
      </c>
      <c r="I12" s="199">
        <f t="shared" si="1"/>
        <v>0</v>
      </c>
      <c r="J12" s="200">
        <f>SUM(J8:J11)</f>
        <v>44</v>
      </c>
      <c r="K12" s="293">
        <f>SUM(K8:K11)</f>
        <v>100</v>
      </c>
      <c r="L12" s="292">
        <f>SUM(L8:L11)</f>
        <v>7754082.5</v>
      </c>
      <c r="M12" s="293">
        <f>SUM(M8:M11)</f>
        <v>100.00000000000001</v>
      </c>
    </row>
    <row r="13" spans="1:13" ht="18.75">
      <c r="A13" s="202" t="s">
        <v>236</v>
      </c>
      <c r="B13" s="201">
        <f>B12*100/J12</f>
        <v>11.363636363636363</v>
      </c>
      <c r="C13" s="201">
        <f>C12*100/L12</f>
        <v>37.318406142828636</v>
      </c>
      <c r="D13" s="201">
        <f>D12*100/J12</f>
        <v>84.090909090909093</v>
      </c>
      <c r="E13" s="201">
        <f>E12*100/L12</f>
        <v>62.681593857171364</v>
      </c>
      <c r="F13" s="201">
        <f>F12*100/J12</f>
        <v>0</v>
      </c>
      <c r="G13" s="201">
        <f>G12*100/L12</f>
        <v>0</v>
      </c>
      <c r="H13" s="201">
        <f>H12*100/J12</f>
        <v>4.5454545454545459</v>
      </c>
      <c r="I13" s="201">
        <f>I12*100/L12</f>
        <v>0</v>
      </c>
      <c r="J13" s="201">
        <f>J12*100/J12</f>
        <v>100</v>
      </c>
      <c r="L13" s="293">
        <f>L12*100/L12</f>
        <v>100</v>
      </c>
      <c r="M13" s="189"/>
    </row>
  </sheetData>
  <mergeCells count="11">
    <mergeCell ref="A1:M1"/>
    <mergeCell ref="A2:M2"/>
    <mergeCell ref="A3:M3"/>
    <mergeCell ref="L5:M5"/>
    <mergeCell ref="B6:C6"/>
    <mergeCell ref="D6:E6"/>
    <mergeCell ref="F6:G6"/>
    <mergeCell ref="H6:I6"/>
    <mergeCell ref="J6:K6"/>
    <mergeCell ref="L6:M6"/>
    <mergeCell ref="A4:M4"/>
  </mergeCells>
  <pageMargins left="0.6015625" right="0.546875" top="0.75" bottom="0.75" header="0.3" footer="0.3"/>
  <pageSetup scale="80" firstPageNumber="38" orientation="landscape" useFirstPageNumber="1" r:id="rId1"/>
  <headerFooter>
    <oddHeader>&amp;C&amp;P</oddHeader>
    <oddFooter>&amp;C&amp;P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69"/>
  <sheetViews>
    <sheetView tabSelected="1" view="pageLayout" zoomScale="70" zoomScaleNormal="90" zoomScalePageLayoutView="70" workbookViewId="0">
      <selection activeCell="C63" sqref="C63"/>
    </sheetView>
  </sheetViews>
  <sheetFormatPr defaultColWidth="9.140625" defaultRowHeight="18.75"/>
  <cols>
    <col min="1" max="1" width="3.140625" style="410" customWidth="1"/>
    <col min="2" max="2" width="55.140625" style="1" customWidth="1"/>
    <col min="3" max="3" width="8.85546875" style="164" customWidth="1"/>
    <col min="4" max="4" width="13.7109375" style="164" customWidth="1"/>
    <col min="5" max="5" width="12" style="164" customWidth="1"/>
    <col min="6" max="6" width="12.140625" style="164" customWidth="1"/>
    <col min="7" max="7" width="11.85546875" style="164" customWidth="1"/>
    <col min="8" max="8" width="11.28515625" style="164" customWidth="1"/>
    <col min="9" max="9" width="11.140625" style="164" customWidth="1"/>
    <col min="10" max="10" width="10.85546875" style="164" customWidth="1"/>
    <col min="11" max="12" width="10.42578125" style="164" customWidth="1"/>
    <col min="13" max="13" width="10.5703125" style="164" customWidth="1"/>
    <col min="14" max="14" width="11.7109375" style="164" customWidth="1"/>
    <col min="15" max="16" width="11.140625" style="164" customWidth="1"/>
    <col min="17" max="17" width="20.85546875" style="164" customWidth="1"/>
    <col min="18" max="18" width="22.7109375" style="164" bestFit="1" customWidth="1"/>
    <col min="19" max="16384" width="9.140625" style="164"/>
  </cols>
  <sheetData>
    <row r="1" spans="1:25" ht="39.4" customHeight="1">
      <c r="B1" s="599" t="s">
        <v>390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</row>
    <row r="2" spans="1:25" ht="4.1500000000000004" customHeight="1"/>
    <row r="3" spans="1:25" ht="8.85" customHeight="1"/>
    <row r="4" spans="1:25">
      <c r="A4" s="601"/>
      <c r="B4" s="601" t="s">
        <v>85</v>
      </c>
      <c r="C4" s="601" t="s">
        <v>81</v>
      </c>
      <c r="D4" s="601" t="s">
        <v>0</v>
      </c>
      <c r="E4" s="601" t="s">
        <v>14</v>
      </c>
      <c r="F4" s="604"/>
      <c r="G4" s="604"/>
      <c r="H4" s="601" t="s">
        <v>391</v>
      </c>
      <c r="I4" s="604"/>
      <c r="J4" s="604"/>
      <c r="K4" s="604"/>
      <c r="L4" s="604"/>
      <c r="M4" s="604"/>
      <c r="N4" s="604"/>
      <c r="O4" s="604"/>
      <c r="P4" s="605"/>
      <c r="Q4" s="591" t="s">
        <v>355</v>
      </c>
      <c r="R4" s="449"/>
      <c r="S4" s="449"/>
      <c r="T4" s="449"/>
      <c r="U4" s="449"/>
      <c r="V4" s="449"/>
      <c r="W4" s="449"/>
      <c r="X4" s="449"/>
      <c r="Y4" s="449"/>
    </row>
    <row r="5" spans="1:25">
      <c r="A5" s="602"/>
      <c r="B5" s="603"/>
      <c r="C5" s="603"/>
      <c r="D5" s="603"/>
      <c r="E5" s="411" t="s">
        <v>1</v>
      </c>
      <c r="F5" s="411" t="s">
        <v>2</v>
      </c>
      <c r="G5" s="411" t="s">
        <v>3</v>
      </c>
      <c r="H5" s="411" t="s">
        <v>4</v>
      </c>
      <c r="I5" s="411" t="s">
        <v>5</v>
      </c>
      <c r="J5" s="411" t="s">
        <v>6</v>
      </c>
      <c r="K5" s="411" t="s">
        <v>7</v>
      </c>
      <c r="L5" s="411" t="s">
        <v>8</v>
      </c>
      <c r="M5" s="411" t="s">
        <v>9</v>
      </c>
      <c r="N5" s="411" t="s">
        <v>10</v>
      </c>
      <c r="O5" s="411" t="s">
        <v>11</v>
      </c>
      <c r="P5" s="450" t="s">
        <v>12</v>
      </c>
      <c r="Q5" s="592"/>
    </row>
    <row r="6" spans="1:25" s="3" customFormat="1">
      <c r="A6" s="412"/>
      <c r="B6" s="413" t="s">
        <v>392</v>
      </c>
      <c r="C6" s="412">
        <f>SUM(C7)</f>
        <v>33</v>
      </c>
      <c r="D6" s="414">
        <f>SUM(E6:P6)</f>
        <v>2165210</v>
      </c>
      <c r="E6" s="597">
        <f>SUM(E7:G7)</f>
        <v>985070</v>
      </c>
      <c r="F6" s="597"/>
      <c r="G6" s="597"/>
      <c r="H6" s="597">
        <f>SUM(H7:J7)</f>
        <v>497060</v>
      </c>
      <c r="I6" s="597"/>
      <c r="J6" s="597"/>
      <c r="K6" s="597">
        <f>SUM(K7:M7)</f>
        <v>462420</v>
      </c>
      <c r="L6" s="597"/>
      <c r="M6" s="597"/>
      <c r="N6" s="597">
        <f>SUM(N7:P7)</f>
        <v>220660</v>
      </c>
      <c r="O6" s="597"/>
      <c r="P6" s="598"/>
      <c r="Q6" s="297"/>
    </row>
    <row r="7" spans="1:25" s="3" customFormat="1">
      <c r="A7" s="415"/>
      <c r="B7" s="416" t="s">
        <v>393</v>
      </c>
      <c r="C7" s="417">
        <f t="shared" ref="C7:P7" si="0">SUM(C32,C9,C55)</f>
        <v>33</v>
      </c>
      <c r="D7" s="418">
        <f t="shared" si="0"/>
        <v>2165210</v>
      </c>
      <c r="E7" s="418">
        <f t="shared" si="0"/>
        <v>208000</v>
      </c>
      <c r="F7" s="418">
        <f t="shared" si="0"/>
        <v>156780</v>
      </c>
      <c r="G7" s="418">
        <f t="shared" si="0"/>
        <v>620290</v>
      </c>
      <c r="H7" s="418">
        <f t="shared" si="0"/>
        <v>97170</v>
      </c>
      <c r="I7" s="418">
        <f t="shared" si="0"/>
        <v>310360</v>
      </c>
      <c r="J7" s="418">
        <f t="shared" si="0"/>
        <v>89530</v>
      </c>
      <c r="K7" s="418">
        <f t="shared" si="0"/>
        <v>102632</v>
      </c>
      <c r="L7" s="418">
        <f t="shared" si="0"/>
        <v>0</v>
      </c>
      <c r="M7" s="418">
        <f t="shared" si="0"/>
        <v>359788</v>
      </c>
      <c r="N7" s="418">
        <f t="shared" si="0"/>
        <v>148380</v>
      </c>
      <c r="O7" s="418">
        <f t="shared" si="0"/>
        <v>64780</v>
      </c>
      <c r="P7" s="451">
        <f t="shared" si="0"/>
        <v>7500</v>
      </c>
      <c r="Q7" s="418"/>
    </row>
    <row r="8" spans="1:25" s="3" customFormat="1">
      <c r="A8" s="419"/>
      <c r="B8" s="99" t="s">
        <v>84</v>
      </c>
      <c r="C8" s="100" t="s">
        <v>13</v>
      </c>
      <c r="D8" s="101" t="s">
        <v>13</v>
      </c>
      <c r="E8" s="101" t="s">
        <v>13</v>
      </c>
      <c r="F8" s="101" t="s">
        <v>13</v>
      </c>
      <c r="G8" s="101" t="s">
        <v>13</v>
      </c>
      <c r="H8" s="101" t="s">
        <v>13</v>
      </c>
      <c r="I8" s="101" t="s">
        <v>13</v>
      </c>
      <c r="J8" s="101" t="s">
        <v>13</v>
      </c>
      <c r="K8" s="101" t="s">
        <v>13</v>
      </c>
      <c r="L8" s="101" t="s">
        <v>13</v>
      </c>
      <c r="M8" s="101" t="s">
        <v>13</v>
      </c>
      <c r="N8" s="101" t="s">
        <v>13</v>
      </c>
      <c r="O8" s="101" t="s">
        <v>13</v>
      </c>
      <c r="P8" s="452" t="s">
        <v>13</v>
      </c>
      <c r="Q8" s="463"/>
    </row>
    <row r="9" spans="1:25" s="3" customFormat="1" ht="18" customHeight="1">
      <c r="A9" s="420"/>
      <c r="B9" s="102" t="s">
        <v>173</v>
      </c>
      <c r="C9" s="103">
        <f>SUM(C11)</f>
        <v>17</v>
      </c>
      <c r="D9" s="104">
        <f>SUM(D11)</f>
        <v>1009630</v>
      </c>
      <c r="E9" s="104">
        <f t="shared" ref="E9:P9" si="1">SUM(E11)</f>
        <v>200000</v>
      </c>
      <c r="F9" s="104">
        <f t="shared" si="1"/>
        <v>84000</v>
      </c>
      <c r="G9" s="104">
        <f t="shared" si="1"/>
        <v>550000</v>
      </c>
      <c r="H9" s="104">
        <f t="shared" si="1"/>
        <v>0</v>
      </c>
      <c r="I9" s="104">
        <f t="shared" si="1"/>
        <v>0</v>
      </c>
      <c r="J9" s="104">
        <f t="shared" si="1"/>
        <v>57140</v>
      </c>
      <c r="K9" s="104">
        <f t="shared" si="1"/>
        <v>57230</v>
      </c>
      <c r="L9" s="104">
        <f t="shared" si="1"/>
        <v>0</v>
      </c>
      <c r="M9" s="104">
        <f t="shared" si="1"/>
        <v>61260</v>
      </c>
      <c r="N9" s="104">
        <f t="shared" si="1"/>
        <v>0</v>
      </c>
      <c r="O9" s="104">
        <f t="shared" si="1"/>
        <v>0</v>
      </c>
      <c r="P9" s="453">
        <f t="shared" si="1"/>
        <v>0</v>
      </c>
      <c r="Q9" s="104"/>
    </row>
    <row r="10" spans="1:25" s="3" customFormat="1" ht="18" customHeight="1">
      <c r="A10" s="421"/>
      <c r="B10" s="422" t="s">
        <v>394</v>
      </c>
      <c r="C10" s="423">
        <f>SUM(C11)</f>
        <v>17</v>
      </c>
      <c r="D10" s="424">
        <f>SUM(E10:P10)</f>
        <v>1009630</v>
      </c>
      <c r="E10" s="593">
        <f>SUM(E11:G11)</f>
        <v>834000</v>
      </c>
      <c r="F10" s="593"/>
      <c r="G10" s="593"/>
      <c r="H10" s="593">
        <f>SUM(H11:J11)</f>
        <v>57140</v>
      </c>
      <c r="I10" s="593"/>
      <c r="J10" s="593"/>
      <c r="K10" s="593">
        <f>SUM(K11:M11)</f>
        <v>118490</v>
      </c>
      <c r="L10" s="593"/>
      <c r="M10" s="593"/>
      <c r="N10" s="593">
        <f>SUM(N11:P11)</f>
        <v>0</v>
      </c>
      <c r="O10" s="593"/>
      <c r="P10" s="594"/>
      <c r="Q10" s="428"/>
    </row>
    <row r="11" spans="1:25" s="3" customFormat="1" ht="18" customHeight="1">
      <c r="A11" s="425"/>
      <c r="B11" s="426" t="s">
        <v>393</v>
      </c>
      <c r="C11" s="427">
        <f t="shared" ref="C11:P11" si="2">SUM(C12+C30)</f>
        <v>17</v>
      </c>
      <c r="D11" s="428">
        <f t="shared" si="2"/>
        <v>1009630</v>
      </c>
      <c r="E11" s="428">
        <f t="shared" si="2"/>
        <v>200000</v>
      </c>
      <c r="F11" s="428">
        <f t="shared" si="2"/>
        <v>84000</v>
      </c>
      <c r="G11" s="428">
        <f t="shared" si="2"/>
        <v>550000</v>
      </c>
      <c r="H11" s="428">
        <f t="shared" si="2"/>
        <v>0</v>
      </c>
      <c r="I11" s="428">
        <f t="shared" si="2"/>
        <v>0</v>
      </c>
      <c r="J11" s="428">
        <f t="shared" si="2"/>
        <v>57140</v>
      </c>
      <c r="K11" s="428">
        <f t="shared" si="2"/>
        <v>57230</v>
      </c>
      <c r="L11" s="428">
        <f t="shared" si="2"/>
        <v>0</v>
      </c>
      <c r="M11" s="428">
        <f t="shared" si="2"/>
        <v>61260</v>
      </c>
      <c r="N11" s="428">
        <f t="shared" si="2"/>
        <v>0</v>
      </c>
      <c r="O11" s="428">
        <f t="shared" si="2"/>
        <v>0</v>
      </c>
      <c r="P11" s="454">
        <f t="shared" si="2"/>
        <v>0</v>
      </c>
      <c r="Q11" s="428"/>
    </row>
    <row r="12" spans="1:25" s="3" customFormat="1" ht="18" customHeight="1">
      <c r="A12" s="429"/>
      <c r="B12" s="112" t="s">
        <v>395</v>
      </c>
      <c r="C12" s="113">
        <f t="shared" ref="C12:P12" si="3">SUM(C13:C29)</f>
        <v>17</v>
      </c>
      <c r="D12" s="430">
        <f t="shared" si="3"/>
        <v>1009630</v>
      </c>
      <c r="E12" s="430">
        <f t="shared" si="3"/>
        <v>200000</v>
      </c>
      <c r="F12" s="430">
        <f t="shared" si="3"/>
        <v>84000</v>
      </c>
      <c r="G12" s="430">
        <f t="shared" si="3"/>
        <v>550000</v>
      </c>
      <c r="H12" s="430">
        <f t="shared" si="3"/>
        <v>0</v>
      </c>
      <c r="I12" s="430">
        <f t="shared" si="3"/>
        <v>0</v>
      </c>
      <c r="J12" s="430">
        <f t="shared" si="3"/>
        <v>57140</v>
      </c>
      <c r="K12" s="430">
        <f t="shared" si="3"/>
        <v>57230</v>
      </c>
      <c r="L12" s="430">
        <f t="shared" si="3"/>
        <v>0</v>
      </c>
      <c r="M12" s="430">
        <f t="shared" si="3"/>
        <v>61260</v>
      </c>
      <c r="N12" s="430">
        <f t="shared" si="3"/>
        <v>0</v>
      </c>
      <c r="O12" s="430">
        <f t="shared" si="3"/>
        <v>0</v>
      </c>
      <c r="P12" s="455">
        <f t="shared" si="3"/>
        <v>0</v>
      </c>
      <c r="Q12" s="430"/>
    </row>
    <row r="13" spans="1:25" ht="42.75" customHeight="1">
      <c r="A13" s="71">
        <v>1</v>
      </c>
      <c r="B13" s="41" t="s">
        <v>396</v>
      </c>
      <c r="C13" s="42">
        <v>1</v>
      </c>
      <c r="D13" s="50">
        <v>200000</v>
      </c>
      <c r="E13" s="50">
        <v>200000</v>
      </c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456"/>
      <c r="Q13" s="474" t="s">
        <v>361</v>
      </c>
      <c r="T13" s="164">
        <v>1</v>
      </c>
    </row>
    <row r="14" spans="1:25" ht="23.45" customHeight="1">
      <c r="A14" s="71">
        <v>2</v>
      </c>
      <c r="B14" s="41" t="s">
        <v>397</v>
      </c>
      <c r="C14" s="42">
        <v>1</v>
      </c>
      <c r="D14" s="50">
        <v>500000</v>
      </c>
      <c r="E14" s="50"/>
      <c r="F14" s="50"/>
      <c r="G14" s="50">
        <v>500000</v>
      </c>
      <c r="H14" s="50"/>
      <c r="I14" s="50"/>
      <c r="J14" s="50"/>
      <c r="K14" s="50"/>
      <c r="L14" s="50"/>
      <c r="M14" s="50"/>
      <c r="N14" s="50"/>
      <c r="O14" s="50"/>
      <c r="P14" s="456"/>
      <c r="Q14" s="474" t="s">
        <v>441</v>
      </c>
      <c r="T14" s="164">
        <v>1</v>
      </c>
    </row>
    <row r="15" spans="1:25" ht="23.45" customHeight="1">
      <c r="A15" s="71">
        <v>3</v>
      </c>
      <c r="B15" s="41" t="s">
        <v>398</v>
      </c>
      <c r="C15" s="42">
        <v>1</v>
      </c>
      <c r="D15" s="50">
        <v>40000</v>
      </c>
      <c r="E15" s="50"/>
      <c r="F15" s="50"/>
      <c r="G15" s="50">
        <v>40000</v>
      </c>
      <c r="H15" s="50"/>
      <c r="I15" s="50"/>
      <c r="J15" s="50"/>
      <c r="K15" s="50"/>
      <c r="L15" s="50"/>
      <c r="M15" s="50"/>
      <c r="N15" s="50"/>
      <c r="O15" s="50"/>
      <c r="P15" s="456"/>
      <c r="Q15" s="474" t="s">
        <v>361</v>
      </c>
      <c r="T15" s="164">
        <v>1</v>
      </c>
    </row>
    <row r="16" spans="1:25" ht="43.5" customHeight="1">
      <c r="A16" s="71">
        <v>4</v>
      </c>
      <c r="B16" s="41" t="s">
        <v>399</v>
      </c>
      <c r="C16" s="42">
        <v>1</v>
      </c>
      <c r="D16" s="50">
        <v>84000</v>
      </c>
      <c r="E16" s="50"/>
      <c r="F16" s="50">
        <v>84000</v>
      </c>
      <c r="G16" s="50"/>
      <c r="H16" s="50"/>
      <c r="I16" s="50"/>
      <c r="J16" s="50"/>
      <c r="K16" s="50"/>
      <c r="L16" s="50"/>
      <c r="M16" s="50"/>
      <c r="N16" s="50"/>
      <c r="O16" s="50"/>
      <c r="P16" s="456"/>
      <c r="Q16" s="472" t="s">
        <v>360</v>
      </c>
      <c r="T16" s="164">
        <v>1</v>
      </c>
    </row>
    <row r="17" spans="1:20" ht="23.45" customHeight="1">
      <c r="A17" s="71">
        <v>5</v>
      </c>
      <c r="B17" s="41" t="s">
        <v>400</v>
      </c>
      <c r="C17" s="42">
        <v>1</v>
      </c>
      <c r="D17" s="50">
        <v>10000</v>
      </c>
      <c r="E17" s="50"/>
      <c r="F17" s="50"/>
      <c r="G17" s="50">
        <v>10000</v>
      </c>
      <c r="H17" s="50"/>
      <c r="I17" s="50"/>
      <c r="J17" s="50"/>
      <c r="K17" s="50"/>
      <c r="L17" s="50"/>
      <c r="M17" s="50"/>
      <c r="N17" s="50"/>
      <c r="O17" s="50"/>
      <c r="P17" s="456"/>
      <c r="Q17" s="309" t="s">
        <v>441</v>
      </c>
    </row>
    <row r="18" spans="1:20" ht="23.45" customHeight="1">
      <c r="A18" s="71">
        <v>6</v>
      </c>
      <c r="B18" s="41" t="s">
        <v>401</v>
      </c>
      <c r="C18" s="42">
        <v>1</v>
      </c>
      <c r="D18" s="50">
        <v>28640</v>
      </c>
      <c r="E18" s="50"/>
      <c r="F18" s="50"/>
      <c r="G18" s="50"/>
      <c r="H18" s="50"/>
      <c r="I18" s="50"/>
      <c r="J18" s="50">
        <v>28640</v>
      </c>
      <c r="K18" s="50"/>
      <c r="L18" s="50"/>
      <c r="M18" s="50"/>
      <c r="N18" s="50"/>
      <c r="O18" s="50"/>
      <c r="P18" s="456"/>
      <c r="Q18" s="309" t="s">
        <v>441</v>
      </c>
      <c r="R18" s="164" t="s">
        <v>402</v>
      </c>
    </row>
    <row r="19" spans="1:20" ht="42.75" customHeight="1">
      <c r="A19" s="71">
        <v>7</v>
      </c>
      <c r="B19" s="41" t="s">
        <v>403</v>
      </c>
      <c r="C19" s="42">
        <v>1</v>
      </c>
      <c r="D19" s="50">
        <v>18430</v>
      </c>
      <c r="E19" s="50"/>
      <c r="F19" s="50"/>
      <c r="G19" s="50"/>
      <c r="H19" s="50"/>
      <c r="I19" s="50"/>
      <c r="J19" s="50"/>
      <c r="K19" s="50">
        <v>18430</v>
      </c>
      <c r="L19" s="50"/>
      <c r="M19" s="50"/>
      <c r="N19" s="50"/>
      <c r="O19" s="50"/>
      <c r="P19" s="456"/>
      <c r="Q19" s="309" t="s">
        <v>361</v>
      </c>
      <c r="R19" s="440" t="s">
        <v>404</v>
      </c>
      <c r="T19" s="164">
        <v>1</v>
      </c>
    </row>
    <row r="20" spans="1:20" ht="45" customHeight="1">
      <c r="A20" s="71">
        <v>8</v>
      </c>
      <c r="B20" s="1" t="s">
        <v>405</v>
      </c>
      <c r="C20" s="42">
        <v>1</v>
      </c>
      <c r="D20" s="50">
        <v>24300</v>
      </c>
      <c r="E20" s="50"/>
      <c r="F20" s="50"/>
      <c r="G20" s="50"/>
      <c r="H20" s="50"/>
      <c r="I20" s="50"/>
      <c r="J20" s="50"/>
      <c r="K20" s="50"/>
      <c r="L20" s="50"/>
      <c r="M20" s="50">
        <v>24300</v>
      </c>
      <c r="N20" s="50"/>
      <c r="O20" s="50"/>
      <c r="P20" s="456"/>
      <c r="Q20" s="309" t="s">
        <v>361</v>
      </c>
      <c r="R20" s="441" t="s">
        <v>406</v>
      </c>
      <c r="T20" s="164">
        <v>1</v>
      </c>
    </row>
    <row r="21" spans="1:20" ht="47.25" customHeight="1">
      <c r="A21" s="71">
        <v>9</v>
      </c>
      <c r="B21" s="41" t="s">
        <v>407</v>
      </c>
      <c r="C21" s="42">
        <v>1</v>
      </c>
      <c r="D21" s="442">
        <v>4560</v>
      </c>
      <c r="E21" s="50"/>
      <c r="F21" s="50"/>
      <c r="G21" s="50"/>
      <c r="H21" s="50"/>
      <c r="I21" s="50"/>
      <c r="J21" s="50"/>
      <c r="K21" s="50"/>
      <c r="L21" s="50"/>
      <c r="M21" s="50">
        <v>4560</v>
      </c>
      <c r="N21" s="50"/>
      <c r="O21" s="50"/>
      <c r="P21" s="456"/>
      <c r="Q21" s="309" t="s">
        <v>361</v>
      </c>
      <c r="R21" s="441" t="s">
        <v>408</v>
      </c>
      <c r="T21" s="164">
        <v>1</v>
      </c>
    </row>
    <row r="22" spans="1:20" ht="23.45" customHeight="1">
      <c r="A22" s="71">
        <v>10</v>
      </c>
      <c r="B22" s="443" t="s">
        <v>409</v>
      </c>
      <c r="C22" s="152">
        <v>1</v>
      </c>
      <c r="D22" s="444">
        <v>13800</v>
      </c>
      <c r="E22" s="50"/>
      <c r="F22" s="50"/>
      <c r="G22" s="50"/>
      <c r="H22" s="50"/>
      <c r="I22" s="50"/>
      <c r="J22" s="50"/>
      <c r="K22" s="50">
        <v>13800</v>
      </c>
      <c r="L22" s="50"/>
      <c r="M22" s="50"/>
      <c r="N22" s="50"/>
      <c r="O22" s="50"/>
      <c r="P22" s="456"/>
      <c r="Q22" s="309" t="s">
        <v>361</v>
      </c>
      <c r="T22" s="164">
        <v>1</v>
      </c>
    </row>
    <row r="23" spans="1:20" ht="23.45" customHeight="1">
      <c r="A23" s="71">
        <v>11</v>
      </c>
      <c r="B23" s="445" t="s">
        <v>410</v>
      </c>
      <c r="C23" s="42">
        <v>1</v>
      </c>
      <c r="D23" s="446">
        <v>25000</v>
      </c>
      <c r="E23" s="50"/>
      <c r="F23" s="50"/>
      <c r="G23" s="50"/>
      <c r="H23" s="50"/>
      <c r="I23" s="50"/>
      <c r="J23" s="50"/>
      <c r="K23" s="50">
        <v>25000</v>
      </c>
      <c r="L23" s="50"/>
      <c r="M23" s="50"/>
      <c r="N23" s="50"/>
      <c r="O23" s="50"/>
      <c r="P23" s="456"/>
      <c r="Q23" s="309" t="s">
        <v>361</v>
      </c>
      <c r="T23" s="164">
        <v>1</v>
      </c>
    </row>
    <row r="24" spans="1:20" ht="23.45" customHeight="1">
      <c r="A24" s="71">
        <v>12</v>
      </c>
      <c r="B24" s="445" t="s">
        <v>411</v>
      </c>
      <c r="C24" s="42">
        <v>1</v>
      </c>
      <c r="D24" s="446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456"/>
      <c r="Q24" s="309" t="s">
        <v>361</v>
      </c>
      <c r="R24" s="164" t="s">
        <v>412</v>
      </c>
      <c r="T24" s="164">
        <v>1</v>
      </c>
    </row>
    <row r="25" spans="1:20" ht="23.45" customHeight="1">
      <c r="A25" s="71">
        <v>13</v>
      </c>
      <c r="B25" s="443" t="s">
        <v>413</v>
      </c>
      <c r="C25" s="207">
        <v>1</v>
      </c>
      <c r="D25" s="447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456"/>
      <c r="Q25" s="309" t="s">
        <v>361</v>
      </c>
      <c r="R25" s="164" t="s">
        <v>414</v>
      </c>
      <c r="T25" s="164">
        <v>1</v>
      </c>
    </row>
    <row r="26" spans="1:20" ht="45" customHeight="1">
      <c r="A26" s="71">
        <v>14</v>
      </c>
      <c r="B26" s="41" t="s">
        <v>415</v>
      </c>
      <c r="C26" s="207">
        <v>1</v>
      </c>
      <c r="D26" s="447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456"/>
      <c r="Q26" s="309" t="s">
        <v>361</v>
      </c>
      <c r="R26" s="164" t="s">
        <v>416</v>
      </c>
      <c r="T26" s="164">
        <v>1</v>
      </c>
    </row>
    <row r="27" spans="1:20" ht="43.5" customHeight="1">
      <c r="A27" s="71">
        <v>15</v>
      </c>
      <c r="B27" s="443" t="s">
        <v>417</v>
      </c>
      <c r="C27" s="207">
        <v>1</v>
      </c>
      <c r="D27" s="447">
        <v>15200</v>
      </c>
      <c r="E27" s="50"/>
      <c r="F27" s="50"/>
      <c r="G27" s="50"/>
      <c r="H27" s="50"/>
      <c r="I27" s="50"/>
      <c r="J27" s="50"/>
      <c r="K27" s="50"/>
      <c r="L27" s="50"/>
      <c r="M27" s="50">
        <v>15200</v>
      </c>
      <c r="N27" s="50"/>
      <c r="O27" s="50"/>
      <c r="P27" s="456"/>
      <c r="Q27" s="309" t="s">
        <v>441</v>
      </c>
      <c r="R27" s="441" t="s">
        <v>418</v>
      </c>
    </row>
    <row r="28" spans="1:20" ht="23.45" customHeight="1">
      <c r="A28" s="71">
        <v>16</v>
      </c>
      <c r="B28" s="41" t="s">
        <v>419</v>
      </c>
      <c r="C28" s="207">
        <v>1</v>
      </c>
      <c r="D28" s="447">
        <v>28500</v>
      </c>
      <c r="E28" s="50"/>
      <c r="F28" s="50"/>
      <c r="G28" s="50"/>
      <c r="H28" s="50"/>
      <c r="I28" s="50"/>
      <c r="J28" s="50">
        <v>28500</v>
      </c>
      <c r="K28" s="50"/>
      <c r="L28" s="50"/>
      <c r="M28" s="50"/>
      <c r="N28" s="50"/>
      <c r="O28" s="50"/>
      <c r="P28" s="456"/>
      <c r="Q28" s="309" t="s">
        <v>361</v>
      </c>
      <c r="R28" s="441"/>
      <c r="T28" s="164">
        <v>1</v>
      </c>
    </row>
    <row r="29" spans="1:20" ht="23.45" customHeight="1">
      <c r="A29" s="71">
        <v>17</v>
      </c>
      <c r="B29" s="41" t="s">
        <v>420</v>
      </c>
      <c r="C29" s="207">
        <v>1</v>
      </c>
      <c r="D29" s="447">
        <v>17200</v>
      </c>
      <c r="E29" s="50"/>
      <c r="F29" s="50"/>
      <c r="G29" s="50"/>
      <c r="H29" s="50"/>
      <c r="I29" s="50"/>
      <c r="J29" s="50"/>
      <c r="K29" s="50"/>
      <c r="L29" s="50"/>
      <c r="M29" s="50">
        <v>17200</v>
      </c>
      <c r="N29" s="50"/>
      <c r="O29" s="50"/>
      <c r="P29" s="456"/>
      <c r="Q29" s="309" t="s">
        <v>361</v>
      </c>
      <c r="T29" s="164">
        <v>1</v>
      </c>
    </row>
    <row r="30" spans="1:20">
      <c r="A30" s="429"/>
      <c r="B30" s="119" t="s">
        <v>421</v>
      </c>
      <c r="C30" s="113">
        <f>SUM(C31)</f>
        <v>0</v>
      </c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457">
        <v>0</v>
      </c>
      <c r="Q30" s="121"/>
    </row>
    <row r="31" spans="1:20" ht="24.75" customHeight="1">
      <c r="A31" s="431"/>
      <c r="B31" s="151"/>
      <c r="C31" s="152"/>
      <c r="D31" s="153">
        <v>0</v>
      </c>
      <c r="E31" s="153">
        <v>0</v>
      </c>
      <c r="F31" s="153">
        <v>0</v>
      </c>
      <c r="G31" s="153">
        <v>0</v>
      </c>
      <c r="H31" s="153">
        <v>0</v>
      </c>
      <c r="I31" s="153">
        <v>0</v>
      </c>
      <c r="J31" s="153">
        <v>0</v>
      </c>
      <c r="K31" s="153">
        <v>0</v>
      </c>
      <c r="L31" s="153">
        <v>0</v>
      </c>
      <c r="M31" s="153">
        <v>0</v>
      </c>
      <c r="N31" s="153">
        <v>0</v>
      </c>
      <c r="O31" s="153">
        <v>0</v>
      </c>
      <c r="P31" s="458">
        <v>0</v>
      </c>
      <c r="Q31" s="50"/>
    </row>
    <row r="32" spans="1:20">
      <c r="A32" s="420"/>
      <c r="B32" s="102" t="s">
        <v>132</v>
      </c>
      <c r="C32" s="115">
        <f>SUM(C34)</f>
        <v>15</v>
      </c>
      <c r="D32" s="104">
        <f t="shared" ref="D32:P32" si="4">SUM(D34)</f>
        <v>1055580</v>
      </c>
      <c r="E32" s="104">
        <f t="shared" si="4"/>
        <v>8000</v>
      </c>
      <c r="F32" s="104">
        <f t="shared" si="4"/>
        <v>72780</v>
      </c>
      <c r="G32" s="104">
        <f t="shared" si="4"/>
        <v>70290</v>
      </c>
      <c r="H32" s="104">
        <f t="shared" si="4"/>
        <v>97170</v>
      </c>
      <c r="I32" s="104">
        <f t="shared" si="4"/>
        <v>210360</v>
      </c>
      <c r="J32" s="104">
        <f t="shared" si="4"/>
        <v>32390</v>
      </c>
      <c r="K32" s="104">
        <f t="shared" si="4"/>
        <v>45402</v>
      </c>
      <c r="L32" s="104">
        <f t="shared" si="4"/>
        <v>0</v>
      </c>
      <c r="M32" s="104">
        <f t="shared" si="4"/>
        <v>298528</v>
      </c>
      <c r="N32" s="104">
        <f t="shared" si="4"/>
        <v>148380</v>
      </c>
      <c r="O32" s="104">
        <f t="shared" si="4"/>
        <v>64780</v>
      </c>
      <c r="P32" s="453">
        <f t="shared" si="4"/>
        <v>7500</v>
      </c>
      <c r="Q32" s="466"/>
    </row>
    <row r="33" spans="1:20" ht="18" customHeight="1">
      <c r="A33" s="421"/>
      <c r="B33" s="422" t="s">
        <v>394</v>
      </c>
      <c r="C33" s="423">
        <f>SUM(C34)</f>
        <v>15</v>
      </c>
      <c r="D33" s="424">
        <f>SUM(E33:P33)</f>
        <v>1055580</v>
      </c>
      <c r="E33" s="593">
        <f>SUM(E34:G34)</f>
        <v>151070</v>
      </c>
      <c r="F33" s="593"/>
      <c r="G33" s="593"/>
      <c r="H33" s="593">
        <f>SUM(H34:J34)</f>
        <v>339920</v>
      </c>
      <c r="I33" s="593"/>
      <c r="J33" s="593"/>
      <c r="K33" s="593">
        <f>SUM(K34:M34)</f>
        <v>343930</v>
      </c>
      <c r="L33" s="593"/>
      <c r="M33" s="593"/>
      <c r="N33" s="593">
        <f>SUM(N34:P34)</f>
        <v>220660</v>
      </c>
      <c r="O33" s="593"/>
      <c r="P33" s="594"/>
      <c r="Q33" s="428"/>
    </row>
    <row r="34" spans="1:20" ht="18" customHeight="1">
      <c r="A34" s="425"/>
      <c r="B34" s="426" t="s">
        <v>393</v>
      </c>
      <c r="C34" s="432">
        <f>SUM(C35,C38,C51)</f>
        <v>15</v>
      </c>
      <c r="D34" s="428">
        <f t="shared" ref="D34:P34" si="5">SUM(D35,D38,D51)</f>
        <v>1055580</v>
      </c>
      <c r="E34" s="428">
        <f t="shared" si="5"/>
        <v>8000</v>
      </c>
      <c r="F34" s="428">
        <f t="shared" si="5"/>
        <v>72780</v>
      </c>
      <c r="G34" s="428">
        <f t="shared" si="5"/>
        <v>70290</v>
      </c>
      <c r="H34" s="428">
        <f t="shared" si="5"/>
        <v>97170</v>
      </c>
      <c r="I34" s="428">
        <f t="shared" si="5"/>
        <v>210360</v>
      </c>
      <c r="J34" s="428">
        <f t="shared" si="5"/>
        <v>32390</v>
      </c>
      <c r="K34" s="428">
        <f t="shared" si="5"/>
        <v>45402</v>
      </c>
      <c r="L34" s="428">
        <f t="shared" si="5"/>
        <v>0</v>
      </c>
      <c r="M34" s="428">
        <f t="shared" si="5"/>
        <v>298528</v>
      </c>
      <c r="N34" s="428">
        <f t="shared" si="5"/>
        <v>148380</v>
      </c>
      <c r="O34" s="428">
        <f t="shared" si="5"/>
        <v>64780</v>
      </c>
      <c r="P34" s="454">
        <f t="shared" si="5"/>
        <v>7500</v>
      </c>
      <c r="Q34" s="428"/>
    </row>
    <row r="35" spans="1:20">
      <c r="A35" s="429"/>
      <c r="B35" s="112" t="s">
        <v>395</v>
      </c>
      <c r="C35" s="113">
        <f>SUM(C36:C37)</f>
        <v>0</v>
      </c>
      <c r="D35" s="433">
        <f t="shared" ref="D35:P35" si="6">SUM(D36:D37)</f>
        <v>0</v>
      </c>
      <c r="E35" s="113">
        <f t="shared" si="6"/>
        <v>0</v>
      </c>
      <c r="F35" s="113">
        <f t="shared" si="6"/>
        <v>0</v>
      </c>
      <c r="G35" s="113">
        <f t="shared" si="6"/>
        <v>0</v>
      </c>
      <c r="H35" s="113">
        <f t="shared" si="6"/>
        <v>0</v>
      </c>
      <c r="I35" s="113">
        <f t="shared" si="6"/>
        <v>0</v>
      </c>
      <c r="J35" s="113">
        <f t="shared" si="6"/>
        <v>0</v>
      </c>
      <c r="K35" s="113">
        <f t="shared" si="6"/>
        <v>0</v>
      </c>
      <c r="L35" s="113">
        <f t="shared" si="6"/>
        <v>0</v>
      </c>
      <c r="M35" s="113">
        <f t="shared" si="6"/>
        <v>0</v>
      </c>
      <c r="N35" s="113">
        <f t="shared" si="6"/>
        <v>0</v>
      </c>
      <c r="O35" s="467">
        <f t="shared" si="6"/>
        <v>0</v>
      </c>
      <c r="P35" s="459">
        <f t="shared" si="6"/>
        <v>0</v>
      </c>
      <c r="Q35" s="113"/>
    </row>
    <row r="36" spans="1:20" ht="20.25" customHeight="1">
      <c r="A36" s="71"/>
      <c r="B36" s="41"/>
      <c r="C36" s="42"/>
      <c r="D36" s="50"/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468">
        <v>0</v>
      </c>
      <c r="P36" s="456">
        <v>0</v>
      </c>
      <c r="Q36" s="50"/>
    </row>
    <row r="37" spans="1:20" ht="18.75" customHeight="1">
      <c r="A37" s="71"/>
      <c r="B37" s="41"/>
      <c r="C37" s="42"/>
      <c r="D37" s="50"/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468">
        <v>0</v>
      </c>
      <c r="P37" s="456">
        <v>0</v>
      </c>
      <c r="Q37" s="50"/>
    </row>
    <row r="38" spans="1:20" s="3" customFormat="1" ht="21.75" customHeight="1">
      <c r="A38" s="434"/>
      <c r="B38" s="119" t="s">
        <v>421</v>
      </c>
      <c r="C38" s="120">
        <f t="shared" ref="C38:P38" si="7">SUM(C39:C50)</f>
        <v>12</v>
      </c>
      <c r="D38" s="121">
        <f t="shared" si="7"/>
        <v>989380</v>
      </c>
      <c r="E38" s="121">
        <f t="shared" si="7"/>
        <v>0</v>
      </c>
      <c r="F38" s="121">
        <f t="shared" si="7"/>
        <v>64780</v>
      </c>
      <c r="G38" s="121">
        <f t="shared" si="7"/>
        <v>32390</v>
      </c>
      <c r="H38" s="121">
        <f t="shared" si="7"/>
        <v>97170</v>
      </c>
      <c r="I38" s="121">
        <f t="shared" si="7"/>
        <v>198060</v>
      </c>
      <c r="J38" s="121">
        <f t="shared" si="7"/>
        <v>32390</v>
      </c>
      <c r="K38" s="121">
        <f t="shared" si="7"/>
        <v>45402</v>
      </c>
      <c r="L38" s="121">
        <f t="shared" si="7"/>
        <v>0</v>
      </c>
      <c r="M38" s="121">
        <f t="shared" si="7"/>
        <v>298528</v>
      </c>
      <c r="N38" s="121">
        <f t="shared" si="7"/>
        <v>148380</v>
      </c>
      <c r="O38" s="469">
        <f t="shared" si="7"/>
        <v>64780</v>
      </c>
      <c r="P38" s="460">
        <f t="shared" si="7"/>
        <v>7500</v>
      </c>
      <c r="Q38" s="121"/>
      <c r="T38" s="164"/>
    </row>
    <row r="39" spans="1:20" ht="42.75" customHeight="1">
      <c r="A39" s="431">
        <v>18</v>
      </c>
      <c r="B39" s="151" t="s">
        <v>422</v>
      </c>
      <c r="C39" s="152">
        <v>1</v>
      </c>
      <c r="D39" s="153">
        <v>26240</v>
      </c>
      <c r="E39" s="153">
        <v>0</v>
      </c>
      <c r="F39" s="153">
        <v>0</v>
      </c>
      <c r="G39" s="153">
        <v>0</v>
      </c>
      <c r="H39" s="153">
        <v>0</v>
      </c>
      <c r="I39" s="153">
        <v>0</v>
      </c>
      <c r="J39" s="153">
        <v>0</v>
      </c>
      <c r="K39" s="153">
        <v>26240</v>
      </c>
      <c r="L39" s="153">
        <v>0</v>
      </c>
      <c r="M39" s="153">
        <v>0</v>
      </c>
      <c r="N39" s="153" t="s">
        <v>291</v>
      </c>
      <c r="O39" s="475">
        <v>0</v>
      </c>
      <c r="P39" s="458">
        <v>0</v>
      </c>
      <c r="Q39" s="50" t="s">
        <v>361</v>
      </c>
      <c r="T39" s="164">
        <v>1</v>
      </c>
    </row>
    <row r="40" spans="1:20" ht="45.75" customHeight="1">
      <c r="A40" s="72">
        <v>19</v>
      </c>
      <c r="B40" s="43" t="s">
        <v>423</v>
      </c>
      <c r="C40" s="44">
        <v>1</v>
      </c>
      <c r="D40" s="52">
        <v>19162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19162</v>
      </c>
      <c r="L40" s="52">
        <v>0</v>
      </c>
      <c r="M40" s="52">
        <v>0</v>
      </c>
      <c r="N40" s="52">
        <v>0</v>
      </c>
      <c r="O40" s="52">
        <v>0</v>
      </c>
      <c r="P40" s="462">
        <v>0</v>
      </c>
      <c r="Q40" s="52" t="s">
        <v>361</v>
      </c>
      <c r="T40" s="164">
        <v>1</v>
      </c>
    </row>
    <row r="41" spans="1:20" ht="44.25" customHeight="1">
      <c r="A41" s="476">
        <v>20</v>
      </c>
      <c r="B41" s="175" t="s">
        <v>424</v>
      </c>
      <c r="C41" s="176">
        <v>1</v>
      </c>
      <c r="D41" s="177">
        <f>162550+3120</f>
        <v>165670</v>
      </c>
      <c r="E41" s="177">
        <v>0</v>
      </c>
      <c r="F41" s="177">
        <v>0</v>
      </c>
      <c r="G41" s="177">
        <v>0</v>
      </c>
      <c r="H41" s="177">
        <v>0</v>
      </c>
      <c r="I41" s="177">
        <f>D41</f>
        <v>165670</v>
      </c>
      <c r="J41" s="177"/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477">
        <v>0</v>
      </c>
      <c r="Q41" s="51" t="s">
        <v>361</v>
      </c>
      <c r="T41" s="164">
        <v>1</v>
      </c>
    </row>
    <row r="42" spans="1:20" ht="37.5" customHeight="1">
      <c r="A42" s="71">
        <v>21</v>
      </c>
      <c r="B42" s="151" t="s">
        <v>425</v>
      </c>
      <c r="C42" s="152">
        <v>1</v>
      </c>
      <c r="D42" s="153">
        <v>7500</v>
      </c>
      <c r="E42" s="153">
        <v>0</v>
      </c>
      <c r="F42" s="153">
        <v>0</v>
      </c>
      <c r="G42" s="153">
        <v>0</v>
      </c>
      <c r="H42" s="153">
        <v>0</v>
      </c>
      <c r="I42" s="153">
        <v>0</v>
      </c>
      <c r="J42" s="153">
        <v>0</v>
      </c>
      <c r="K42" s="153">
        <v>0</v>
      </c>
      <c r="L42" s="153">
        <v>0</v>
      </c>
      <c r="M42" s="153">
        <v>0</v>
      </c>
      <c r="N42" s="153">
        <v>0</v>
      </c>
      <c r="O42" s="153">
        <v>0</v>
      </c>
      <c r="P42" s="458">
        <v>7500</v>
      </c>
      <c r="Q42" s="50" t="s">
        <v>361</v>
      </c>
      <c r="T42" s="164">
        <v>1</v>
      </c>
    </row>
    <row r="43" spans="1:20" ht="44.25" customHeight="1">
      <c r="A43" s="431">
        <v>22</v>
      </c>
      <c r="B43" s="151" t="s">
        <v>426</v>
      </c>
      <c r="C43" s="152">
        <v>1</v>
      </c>
      <c r="D43" s="153">
        <v>74190</v>
      </c>
      <c r="E43" s="153">
        <v>0</v>
      </c>
      <c r="F43" s="153">
        <v>0</v>
      </c>
      <c r="G43" s="153">
        <v>0</v>
      </c>
      <c r="H43" s="153">
        <v>0</v>
      </c>
      <c r="I43" s="153">
        <v>0</v>
      </c>
      <c r="J43" s="153">
        <v>0</v>
      </c>
      <c r="K43" s="153">
        <v>0</v>
      </c>
      <c r="L43" s="153">
        <v>0</v>
      </c>
      <c r="M43" s="153">
        <v>0</v>
      </c>
      <c r="N43" s="153">
        <v>74190</v>
      </c>
      <c r="O43" s="153">
        <v>0</v>
      </c>
      <c r="P43" s="458">
        <v>0</v>
      </c>
      <c r="Q43" s="309" t="s">
        <v>442</v>
      </c>
    </row>
    <row r="44" spans="1:20" ht="45.75" customHeight="1">
      <c r="A44" s="71">
        <v>23</v>
      </c>
      <c r="B44" s="151" t="s">
        <v>427</v>
      </c>
      <c r="C44" s="152">
        <v>1</v>
      </c>
      <c r="D44" s="153">
        <v>74190</v>
      </c>
      <c r="E44" s="153">
        <v>0</v>
      </c>
      <c r="F44" s="153">
        <v>0</v>
      </c>
      <c r="G44" s="153">
        <v>0</v>
      </c>
      <c r="H44" s="153">
        <v>0</v>
      </c>
      <c r="I44" s="153">
        <v>0</v>
      </c>
      <c r="J44" s="153">
        <v>0</v>
      </c>
      <c r="K44" s="153">
        <v>0</v>
      </c>
      <c r="L44" s="153">
        <v>0</v>
      </c>
      <c r="M44" s="153">
        <v>0</v>
      </c>
      <c r="N44" s="153">
        <v>74190</v>
      </c>
      <c r="O44" s="153">
        <v>0</v>
      </c>
      <c r="P44" s="458">
        <v>0</v>
      </c>
      <c r="Q44" s="309" t="s">
        <v>361</v>
      </c>
      <c r="T44" s="164">
        <v>1</v>
      </c>
    </row>
    <row r="45" spans="1:20" ht="33" customHeight="1">
      <c r="A45" s="431">
        <v>24</v>
      </c>
      <c r="B45" s="151" t="s">
        <v>428</v>
      </c>
      <c r="C45" s="152">
        <v>1</v>
      </c>
      <c r="D45" s="153">
        <v>113120</v>
      </c>
      <c r="E45" s="153">
        <v>0</v>
      </c>
      <c r="F45" s="153">
        <v>0</v>
      </c>
      <c r="G45" s="153">
        <v>0</v>
      </c>
      <c r="H45" s="153">
        <v>0</v>
      </c>
      <c r="I45" s="153">
        <v>0</v>
      </c>
      <c r="J45" s="153">
        <v>0</v>
      </c>
      <c r="K45" s="153">
        <v>0</v>
      </c>
      <c r="L45" s="153">
        <v>0</v>
      </c>
      <c r="M45" s="153">
        <f>D45</f>
        <v>113120</v>
      </c>
      <c r="N45" s="153">
        <v>0</v>
      </c>
      <c r="O45" s="153">
        <v>0</v>
      </c>
      <c r="P45" s="458">
        <v>0</v>
      </c>
      <c r="Q45" s="309" t="s">
        <v>361</v>
      </c>
      <c r="T45" s="164">
        <v>1</v>
      </c>
    </row>
    <row r="46" spans="1:20" ht="32.25" customHeight="1">
      <c r="A46" s="71">
        <v>25</v>
      </c>
      <c r="B46" s="151" t="s">
        <v>429</v>
      </c>
      <c r="C46" s="152">
        <v>1</v>
      </c>
      <c r="D46" s="153">
        <f>SUM(E46:P46)</f>
        <v>323900</v>
      </c>
      <c r="E46" s="153">
        <v>0</v>
      </c>
      <c r="F46" s="153">
        <f>(64780/2)+(64780/2)</f>
        <v>64780</v>
      </c>
      <c r="G46" s="153">
        <f>(64780/2)</f>
        <v>32390</v>
      </c>
      <c r="H46" s="153">
        <f>(64780/2)+(64780/2)+(64780/2)</f>
        <v>97170</v>
      </c>
      <c r="I46" s="153">
        <f>(64780/2)</f>
        <v>32390</v>
      </c>
      <c r="J46" s="153">
        <f>(64780/2)</f>
        <v>32390</v>
      </c>
      <c r="K46" s="153">
        <v>0</v>
      </c>
      <c r="L46" s="153">
        <v>0</v>
      </c>
      <c r="M46" s="153">
        <v>0</v>
      </c>
      <c r="N46" s="153">
        <v>0</v>
      </c>
      <c r="O46" s="153">
        <f>64780</f>
        <v>64780</v>
      </c>
      <c r="P46" s="458">
        <v>0</v>
      </c>
      <c r="Q46" s="309" t="s">
        <v>443</v>
      </c>
    </row>
    <row r="47" spans="1:20" ht="32.25" customHeight="1">
      <c r="A47" s="431">
        <v>26</v>
      </c>
      <c r="B47" s="151" t="s">
        <v>430</v>
      </c>
      <c r="C47" s="152">
        <v>1</v>
      </c>
      <c r="D47" s="153">
        <v>10000</v>
      </c>
      <c r="E47" s="153">
        <v>0</v>
      </c>
      <c r="F47" s="153">
        <v>0</v>
      </c>
      <c r="G47" s="153">
        <v>0</v>
      </c>
      <c r="H47" s="153">
        <v>0</v>
      </c>
      <c r="I47" s="153">
        <v>0</v>
      </c>
      <c r="J47" s="153">
        <v>0</v>
      </c>
      <c r="K47" s="153">
        <v>0</v>
      </c>
      <c r="L47" s="153">
        <v>0</v>
      </c>
      <c r="M47" s="153">
        <v>10000</v>
      </c>
      <c r="N47" s="153">
        <v>0</v>
      </c>
      <c r="O47" s="153">
        <v>0</v>
      </c>
      <c r="P47" s="458">
        <v>0</v>
      </c>
      <c r="Q47" s="309" t="s">
        <v>361</v>
      </c>
      <c r="T47" s="164">
        <v>1</v>
      </c>
    </row>
    <row r="48" spans="1:20" ht="42" customHeight="1">
      <c r="A48" s="71">
        <v>27</v>
      </c>
      <c r="B48" s="151" t="s">
        <v>431</v>
      </c>
      <c r="C48" s="152">
        <v>1</v>
      </c>
      <c r="D48" s="153">
        <f>94758+3450</f>
        <v>98208</v>
      </c>
      <c r="E48" s="153">
        <v>0</v>
      </c>
      <c r="F48" s="153">
        <v>0</v>
      </c>
      <c r="G48" s="153">
        <v>0</v>
      </c>
      <c r="H48" s="153">
        <v>0</v>
      </c>
      <c r="I48" s="153">
        <v>0</v>
      </c>
      <c r="J48" s="153">
        <v>0</v>
      </c>
      <c r="K48" s="153">
        <v>0</v>
      </c>
      <c r="L48" s="153">
        <v>0</v>
      </c>
      <c r="M48" s="153">
        <f>D48</f>
        <v>98208</v>
      </c>
      <c r="N48" s="153">
        <v>0</v>
      </c>
      <c r="O48" s="153">
        <v>0</v>
      </c>
      <c r="P48" s="458">
        <v>0</v>
      </c>
      <c r="Q48" s="309" t="s">
        <v>361</v>
      </c>
      <c r="T48" s="164">
        <v>1</v>
      </c>
    </row>
    <row r="49" spans="1:20" ht="51.75" customHeight="1">
      <c r="A49" s="431">
        <v>28</v>
      </c>
      <c r="B49" s="151" t="s">
        <v>432</v>
      </c>
      <c r="C49" s="152">
        <v>1</v>
      </c>
      <c r="D49" s="153">
        <v>53200</v>
      </c>
      <c r="E49" s="153">
        <v>0</v>
      </c>
      <c r="F49" s="153">
        <v>0</v>
      </c>
      <c r="G49" s="153">
        <v>0</v>
      </c>
      <c r="H49" s="153">
        <v>0</v>
      </c>
      <c r="I49" s="153">
        <v>0</v>
      </c>
      <c r="J49" s="153">
        <v>0</v>
      </c>
      <c r="K49" s="153">
        <v>0</v>
      </c>
      <c r="L49" s="153">
        <v>0</v>
      </c>
      <c r="M49" s="153">
        <f>D49</f>
        <v>53200</v>
      </c>
      <c r="N49" s="153">
        <v>0</v>
      </c>
      <c r="O49" s="153">
        <v>0</v>
      </c>
      <c r="P49" s="458">
        <v>0</v>
      </c>
      <c r="Q49" s="50" t="s">
        <v>361</v>
      </c>
      <c r="T49" s="164">
        <v>1</v>
      </c>
    </row>
    <row r="50" spans="1:20" ht="64.5" customHeight="1">
      <c r="A50" s="71">
        <v>29</v>
      </c>
      <c r="B50" s="151" t="s">
        <v>433</v>
      </c>
      <c r="C50" s="152">
        <v>1</v>
      </c>
      <c r="D50" s="153">
        <v>24000</v>
      </c>
      <c r="E50" s="153">
        <v>0</v>
      </c>
      <c r="F50" s="153">
        <v>0</v>
      </c>
      <c r="G50" s="153">
        <v>0</v>
      </c>
      <c r="H50" s="153">
        <v>0</v>
      </c>
      <c r="I50" s="153">
        <v>0</v>
      </c>
      <c r="J50" s="153">
        <v>0</v>
      </c>
      <c r="K50" s="153">
        <v>0</v>
      </c>
      <c r="L50" s="153">
        <v>0</v>
      </c>
      <c r="M50" s="153">
        <f>D50</f>
        <v>24000</v>
      </c>
      <c r="N50" s="153">
        <v>0</v>
      </c>
      <c r="O50" s="153">
        <v>0</v>
      </c>
      <c r="P50" s="458">
        <v>0</v>
      </c>
      <c r="Q50" s="50" t="s">
        <v>361</v>
      </c>
      <c r="T50" s="164">
        <v>1</v>
      </c>
    </row>
    <row r="51" spans="1:20" s="3" customFormat="1" ht="21" customHeight="1">
      <c r="A51" s="434"/>
      <c r="B51" s="119" t="s">
        <v>434</v>
      </c>
      <c r="C51" s="120">
        <f t="shared" ref="C51:P51" si="8">SUM(C52:C54)</f>
        <v>3</v>
      </c>
      <c r="D51" s="121">
        <f t="shared" si="8"/>
        <v>66200</v>
      </c>
      <c r="E51" s="121">
        <f t="shared" si="8"/>
        <v>8000</v>
      </c>
      <c r="F51" s="121">
        <f t="shared" si="8"/>
        <v>8000</v>
      </c>
      <c r="G51" s="121">
        <f t="shared" si="8"/>
        <v>37900</v>
      </c>
      <c r="H51" s="121">
        <f t="shared" si="8"/>
        <v>0</v>
      </c>
      <c r="I51" s="121">
        <f t="shared" si="8"/>
        <v>12300</v>
      </c>
      <c r="J51" s="121">
        <f t="shared" si="8"/>
        <v>0</v>
      </c>
      <c r="K51" s="121">
        <f t="shared" si="8"/>
        <v>0</v>
      </c>
      <c r="L51" s="121">
        <f t="shared" si="8"/>
        <v>0</v>
      </c>
      <c r="M51" s="121">
        <f t="shared" si="8"/>
        <v>0</v>
      </c>
      <c r="N51" s="121">
        <f t="shared" si="8"/>
        <v>0</v>
      </c>
      <c r="O51" s="121">
        <f t="shared" si="8"/>
        <v>0</v>
      </c>
      <c r="P51" s="460">
        <f t="shared" si="8"/>
        <v>0</v>
      </c>
      <c r="Q51" s="121"/>
      <c r="T51" s="164"/>
    </row>
    <row r="52" spans="1:20" ht="65.25" customHeight="1">
      <c r="A52" s="71">
        <v>30</v>
      </c>
      <c r="B52" s="41" t="s">
        <v>435</v>
      </c>
      <c r="C52" s="42">
        <v>1</v>
      </c>
      <c r="D52" s="50">
        <f>SUM(E52:P52)</f>
        <v>40000</v>
      </c>
      <c r="E52" s="50">
        <v>8000</v>
      </c>
      <c r="F52" s="50">
        <v>8000</v>
      </c>
      <c r="G52" s="50">
        <v>24000</v>
      </c>
      <c r="H52" s="50"/>
      <c r="I52" s="50"/>
      <c r="J52" s="50"/>
      <c r="K52" s="50"/>
      <c r="L52" s="50"/>
      <c r="M52" s="50"/>
      <c r="N52" s="50"/>
      <c r="O52" s="50"/>
      <c r="P52" s="456"/>
      <c r="Q52" s="50" t="s">
        <v>361</v>
      </c>
      <c r="T52" s="164">
        <v>1</v>
      </c>
    </row>
    <row r="53" spans="1:20" ht="43.5" customHeight="1">
      <c r="A53" s="71">
        <v>31</v>
      </c>
      <c r="B53" s="41" t="s">
        <v>436</v>
      </c>
      <c r="C53" s="42">
        <v>1</v>
      </c>
      <c r="D53" s="50">
        <f t="shared" ref="D53:D54" si="9">SUM(E53:P53)</f>
        <v>13900</v>
      </c>
      <c r="E53" s="50"/>
      <c r="F53" s="50"/>
      <c r="G53" s="50">
        <v>13900</v>
      </c>
      <c r="H53" s="50"/>
      <c r="I53" s="50"/>
      <c r="J53" s="50"/>
      <c r="K53" s="50"/>
      <c r="L53" s="50"/>
      <c r="M53" s="50"/>
      <c r="N53" s="50"/>
      <c r="O53" s="50"/>
      <c r="P53" s="456"/>
      <c r="Q53" s="50" t="s">
        <v>361</v>
      </c>
      <c r="T53" s="164">
        <v>1</v>
      </c>
    </row>
    <row r="54" spans="1:20" ht="45" customHeight="1">
      <c r="A54" s="71">
        <v>32</v>
      </c>
      <c r="B54" s="41" t="s">
        <v>437</v>
      </c>
      <c r="C54" s="42">
        <v>1</v>
      </c>
      <c r="D54" s="50">
        <f t="shared" si="9"/>
        <v>12300</v>
      </c>
      <c r="E54" s="50"/>
      <c r="F54" s="50"/>
      <c r="G54" s="50"/>
      <c r="H54" s="50"/>
      <c r="I54" s="50">
        <v>12300</v>
      </c>
      <c r="J54" s="50"/>
      <c r="K54" s="50"/>
      <c r="L54" s="50"/>
      <c r="M54" s="50"/>
      <c r="N54" s="50"/>
      <c r="O54" s="50"/>
      <c r="P54" s="456"/>
      <c r="Q54" s="50" t="s">
        <v>361</v>
      </c>
      <c r="T54" s="164">
        <v>1</v>
      </c>
    </row>
    <row r="55" spans="1:20">
      <c r="A55" s="420"/>
      <c r="B55" s="102" t="s">
        <v>113</v>
      </c>
      <c r="C55" s="115">
        <f>SUM(C56)</f>
        <v>1</v>
      </c>
      <c r="D55" s="104">
        <f>D57</f>
        <v>100000</v>
      </c>
      <c r="E55" s="104">
        <f t="shared" ref="E55:P55" si="10">E57</f>
        <v>0</v>
      </c>
      <c r="F55" s="104">
        <f t="shared" si="10"/>
        <v>0</v>
      </c>
      <c r="G55" s="104">
        <f t="shared" si="10"/>
        <v>0</v>
      </c>
      <c r="H55" s="104">
        <f t="shared" si="10"/>
        <v>0</v>
      </c>
      <c r="I55" s="104">
        <f t="shared" si="10"/>
        <v>100000</v>
      </c>
      <c r="J55" s="104">
        <f t="shared" si="10"/>
        <v>0</v>
      </c>
      <c r="K55" s="104">
        <f t="shared" si="10"/>
        <v>0</v>
      </c>
      <c r="L55" s="104">
        <f t="shared" si="10"/>
        <v>0</v>
      </c>
      <c r="M55" s="104">
        <f t="shared" si="10"/>
        <v>0</v>
      </c>
      <c r="N55" s="104">
        <f t="shared" si="10"/>
        <v>0</v>
      </c>
      <c r="O55" s="104">
        <f t="shared" si="10"/>
        <v>0</v>
      </c>
      <c r="P55" s="453">
        <f t="shared" si="10"/>
        <v>0</v>
      </c>
      <c r="Q55" s="464"/>
    </row>
    <row r="56" spans="1:20">
      <c r="A56" s="425"/>
      <c r="B56" s="426" t="s">
        <v>394</v>
      </c>
      <c r="C56" s="435">
        <f>C57</f>
        <v>1</v>
      </c>
      <c r="D56" s="436">
        <f>SUM(E56:P56)</f>
        <v>100000</v>
      </c>
      <c r="E56" s="594">
        <f>SUM(E57:G57)</f>
        <v>0</v>
      </c>
      <c r="F56" s="595"/>
      <c r="G56" s="596"/>
      <c r="H56" s="594">
        <f>SUM(H57:J57)</f>
        <v>100000</v>
      </c>
      <c r="I56" s="595"/>
      <c r="J56" s="596"/>
      <c r="K56" s="594">
        <f t="shared" ref="K56" si="11">SUM(K57:M57)</f>
        <v>0</v>
      </c>
      <c r="L56" s="595"/>
      <c r="M56" s="596"/>
      <c r="N56" s="594">
        <f t="shared" ref="N56" si="12">SUM(N57:P57)</f>
        <v>0</v>
      </c>
      <c r="O56" s="595"/>
      <c r="P56" s="595"/>
      <c r="Q56" s="465"/>
    </row>
    <row r="57" spans="1:20">
      <c r="A57" s="437"/>
      <c r="B57" s="426" t="s">
        <v>393</v>
      </c>
      <c r="C57" s="438">
        <f>C58</f>
        <v>1</v>
      </c>
      <c r="D57" s="439">
        <f>D58</f>
        <v>100000</v>
      </c>
      <c r="E57" s="439">
        <f t="shared" ref="E57:P57" si="13">E58</f>
        <v>0</v>
      </c>
      <c r="F57" s="439">
        <f t="shared" si="13"/>
        <v>0</v>
      </c>
      <c r="G57" s="439">
        <f t="shared" si="13"/>
        <v>0</v>
      </c>
      <c r="H57" s="439">
        <f t="shared" si="13"/>
        <v>0</v>
      </c>
      <c r="I57" s="439">
        <f t="shared" si="13"/>
        <v>100000</v>
      </c>
      <c r="J57" s="439">
        <f t="shared" si="13"/>
        <v>0</v>
      </c>
      <c r="K57" s="439">
        <f t="shared" si="13"/>
        <v>0</v>
      </c>
      <c r="L57" s="439">
        <f t="shared" si="13"/>
        <v>0</v>
      </c>
      <c r="M57" s="439">
        <f t="shared" si="13"/>
        <v>0</v>
      </c>
      <c r="N57" s="439">
        <f t="shared" si="13"/>
        <v>0</v>
      </c>
      <c r="O57" s="439">
        <f t="shared" si="13"/>
        <v>0</v>
      </c>
      <c r="P57" s="461">
        <f t="shared" si="13"/>
        <v>0</v>
      </c>
      <c r="Q57" s="465"/>
    </row>
    <row r="58" spans="1:20" s="3" customFormat="1" ht="21" customHeight="1">
      <c r="A58" s="434"/>
      <c r="B58" s="119" t="s">
        <v>434</v>
      </c>
      <c r="C58" s="120">
        <f>SUM(C59:C60)</f>
        <v>1</v>
      </c>
      <c r="D58" s="121">
        <f>SUM(D59:D60)</f>
        <v>100000</v>
      </c>
      <c r="E58" s="121">
        <f t="shared" ref="E58:P58" si="14">SUM(E59:E60)</f>
        <v>0</v>
      </c>
      <c r="F58" s="121">
        <f t="shared" si="14"/>
        <v>0</v>
      </c>
      <c r="G58" s="121">
        <f t="shared" si="14"/>
        <v>0</v>
      </c>
      <c r="H58" s="121">
        <f t="shared" si="14"/>
        <v>0</v>
      </c>
      <c r="I58" s="121">
        <f t="shared" si="14"/>
        <v>100000</v>
      </c>
      <c r="J58" s="121">
        <f t="shared" si="14"/>
        <v>0</v>
      </c>
      <c r="K58" s="121">
        <f t="shared" si="14"/>
        <v>0</v>
      </c>
      <c r="L58" s="121">
        <f t="shared" si="14"/>
        <v>0</v>
      </c>
      <c r="M58" s="121">
        <f t="shared" si="14"/>
        <v>0</v>
      </c>
      <c r="N58" s="121">
        <f t="shared" si="14"/>
        <v>0</v>
      </c>
      <c r="O58" s="121">
        <f t="shared" si="14"/>
        <v>0</v>
      </c>
      <c r="P58" s="460">
        <f t="shared" si="14"/>
        <v>0</v>
      </c>
      <c r="Q58" s="121"/>
      <c r="T58" s="164"/>
    </row>
    <row r="59" spans="1:20" ht="37.5">
      <c r="A59" s="71">
        <v>33</v>
      </c>
      <c r="B59" s="41" t="s">
        <v>438</v>
      </c>
      <c r="C59" s="42">
        <v>1</v>
      </c>
      <c r="D59" s="50">
        <v>100000</v>
      </c>
      <c r="E59" s="50"/>
      <c r="F59" s="50"/>
      <c r="G59" s="50"/>
      <c r="H59" s="50"/>
      <c r="I59" s="50">
        <v>100000</v>
      </c>
      <c r="J59" s="50"/>
      <c r="K59" s="50"/>
      <c r="L59" s="50"/>
      <c r="M59" s="50"/>
      <c r="N59" s="50"/>
      <c r="O59" s="50"/>
      <c r="P59" s="456"/>
      <c r="Q59" s="50" t="s">
        <v>361</v>
      </c>
      <c r="T59" s="164">
        <v>1</v>
      </c>
    </row>
    <row r="60" spans="1:20">
      <c r="A60" s="72"/>
      <c r="B60" s="43"/>
      <c r="C60" s="44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462"/>
      <c r="Q60" s="52"/>
      <c r="T60" s="164">
        <v>1</v>
      </c>
    </row>
    <row r="62" spans="1:20" s="330" customFormat="1" ht="21">
      <c r="B62" s="408" t="s">
        <v>376</v>
      </c>
      <c r="C62" s="343">
        <f>SUM(C63:C67)</f>
        <v>33</v>
      </c>
      <c r="D62" s="343" t="s">
        <v>343</v>
      </c>
    </row>
    <row r="63" spans="1:20" s="330" customFormat="1" ht="21">
      <c r="B63" s="341" t="s">
        <v>361</v>
      </c>
      <c r="C63" s="344">
        <v>26</v>
      </c>
      <c r="D63" s="342" t="s">
        <v>343</v>
      </c>
    </row>
    <row r="64" spans="1:20" s="330" customFormat="1" ht="21">
      <c r="B64" s="341" t="s">
        <v>442</v>
      </c>
      <c r="C64" s="344">
        <v>1</v>
      </c>
      <c r="D64" s="342" t="s">
        <v>343</v>
      </c>
    </row>
    <row r="65" spans="2:4" s="330" customFormat="1" ht="21">
      <c r="B65" s="341" t="s">
        <v>441</v>
      </c>
      <c r="C65" s="344">
        <v>4</v>
      </c>
      <c r="D65" s="342" t="s">
        <v>343</v>
      </c>
    </row>
    <row r="66" spans="2:4" s="330" customFormat="1" ht="21">
      <c r="B66" s="478" t="s">
        <v>443</v>
      </c>
      <c r="C66" s="479">
        <v>1</v>
      </c>
      <c r="D66" s="342" t="s">
        <v>343</v>
      </c>
    </row>
    <row r="67" spans="2:4" ht="21">
      <c r="B67" s="480" t="s">
        <v>360</v>
      </c>
      <c r="C67" s="481">
        <v>1</v>
      </c>
      <c r="D67" s="342" t="s">
        <v>343</v>
      </c>
    </row>
    <row r="69" spans="2:4" ht="34.15" customHeight="1"/>
  </sheetData>
  <mergeCells count="24">
    <mergeCell ref="B1:P1"/>
    <mergeCell ref="A4:A5"/>
    <mergeCell ref="B4:B5"/>
    <mergeCell ref="C4:C5"/>
    <mergeCell ref="D4:D5"/>
    <mergeCell ref="E4:G4"/>
    <mergeCell ref="H4:P4"/>
    <mergeCell ref="E56:G56"/>
    <mergeCell ref="H56:J56"/>
    <mergeCell ref="K56:M56"/>
    <mergeCell ref="N56:P56"/>
    <mergeCell ref="E6:G6"/>
    <mergeCell ref="H6:J6"/>
    <mergeCell ref="K6:M6"/>
    <mergeCell ref="N6:P6"/>
    <mergeCell ref="E10:G10"/>
    <mergeCell ref="H10:J10"/>
    <mergeCell ref="K10:M10"/>
    <mergeCell ref="N10:P10"/>
    <mergeCell ref="Q4:Q5"/>
    <mergeCell ref="E33:G33"/>
    <mergeCell ref="H33:J33"/>
    <mergeCell ref="K33:M33"/>
    <mergeCell ref="N33:P33"/>
  </mergeCells>
  <pageMargins left="0.39370078740157499" right="0.39370078740157499" top="0.39370078740157499" bottom="0.39370078740157499" header="0.22727272727272727" footer="0.20454545454545456"/>
  <pageSetup scale="55" firstPageNumber="39" orientation="landscape" useFirstPageNumber="1" r:id="rId1"/>
  <headerFooter>
    <oddHeader>&amp;C&amp;P</oddHeader>
    <oddFooter>&amp;C&amp;P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view="pageLayout" topLeftCell="A7" zoomScaleNormal="100" workbookViewId="0">
      <selection activeCell="A3" sqref="A3:M3"/>
    </sheetView>
  </sheetViews>
  <sheetFormatPr defaultRowHeight="15"/>
  <cols>
    <col min="1" max="1" width="33.85546875" customWidth="1"/>
    <col min="2" max="2" width="7.7109375" customWidth="1"/>
    <col min="3" max="3" width="12.7109375" customWidth="1"/>
    <col min="4" max="4" width="7.7109375" customWidth="1"/>
    <col min="5" max="5" width="12.7109375" customWidth="1"/>
    <col min="6" max="6" width="7.7109375" customWidth="1"/>
    <col min="7" max="7" width="10.7109375" customWidth="1"/>
    <col min="8" max="8" width="7.7109375" customWidth="1"/>
    <col min="9" max="9" width="11" customWidth="1"/>
    <col min="10" max="10" width="7.7109375" customWidth="1"/>
    <col min="11" max="11" width="10" customWidth="1"/>
    <col min="12" max="12" width="14.28515625" customWidth="1"/>
    <col min="13" max="13" width="11.140625" customWidth="1"/>
  </cols>
  <sheetData>
    <row r="1" spans="1:13" ht="21">
      <c r="A1" s="492" t="s">
        <v>234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</row>
    <row r="2" spans="1:13" ht="21">
      <c r="A2" s="492" t="s">
        <v>393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</row>
    <row r="3" spans="1:13" ht="21">
      <c r="A3" s="492" t="s">
        <v>233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</row>
    <row r="4" spans="1:13" ht="21">
      <c r="A4" s="492" t="s">
        <v>291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</row>
    <row r="5" spans="1:13" ht="21">
      <c r="A5" s="404"/>
      <c r="B5" s="404"/>
      <c r="C5" s="404"/>
      <c r="D5" s="404"/>
      <c r="E5" s="404"/>
      <c r="F5" s="404"/>
      <c r="G5" s="404"/>
      <c r="H5" s="405" t="s">
        <v>349</v>
      </c>
      <c r="I5" s="405"/>
      <c r="J5" s="405"/>
      <c r="K5" s="160"/>
      <c r="L5" s="566" t="s">
        <v>221</v>
      </c>
      <c r="M5" s="566"/>
    </row>
    <row r="6" spans="1:13" ht="45" customHeight="1">
      <c r="A6" s="402" t="s">
        <v>237</v>
      </c>
      <c r="B6" s="569" t="s">
        <v>223</v>
      </c>
      <c r="C6" s="570"/>
      <c r="D6" s="581" t="s">
        <v>224</v>
      </c>
      <c r="E6" s="582"/>
      <c r="F6" s="569" t="s">
        <v>225</v>
      </c>
      <c r="G6" s="570"/>
      <c r="H6" s="569" t="s">
        <v>226</v>
      </c>
      <c r="I6" s="570"/>
      <c r="J6" s="568" t="s">
        <v>380</v>
      </c>
      <c r="K6" s="568"/>
      <c r="L6" s="590" t="s">
        <v>381</v>
      </c>
      <c r="M6" s="590"/>
    </row>
    <row r="7" spans="1:13" ht="37.5">
      <c r="A7" s="403" t="s">
        <v>238</v>
      </c>
      <c r="B7" s="337" t="s">
        <v>214</v>
      </c>
      <c r="C7" s="409" t="s">
        <v>222</v>
      </c>
      <c r="D7" s="337" t="s">
        <v>214</v>
      </c>
      <c r="E7" s="409" t="s">
        <v>222</v>
      </c>
      <c r="F7" s="337" t="s">
        <v>214</v>
      </c>
      <c r="G7" s="409" t="s">
        <v>222</v>
      </c>
      <c r="H7" s="337" t="s">
        <v>214</v>
      </c>
      <c r="I7" s="409" t="s">
        <v>222</v>
      </c>
      <c r="J7" s="337" t="s">
        <v>382</v>
      </c>
      <c r="K7" s="337" t="s">
        <v>383</v>
      </c>
      <c r="L7" s="337" t="s">
        <v>382</v>
      </c>
      <c r="M7" s="337" t="s">
        <v>383</v>
      </c>
    </row>
    <row r="8" spans="1:13" ht="21">
      <c r="A8" s="280" t="s">
        <v>439</v>
      </c>
      <c r="B8" s="281">
        <f>สกลนคร!C12</f>
        <v>17</v>
      </c>
      <c r="C8" s="282">
        <f>สกลนคร!D12</f>
        <v>1009630</v>
      </c>
      <c r="D8" s="448">
        <v>0</v>
      </c>
      <c r="E8" s="284">
        <v>0</v>
      </c>
      <c r="F8" s="284">
        <v>0</v>
      </c>
      <c r="G8" s="284">
        <v>0</v>
      </c>
      <c r="H8" s="284">
        <v>0</v>
      </c>
      <c r="I8" s="285">
        <v>0</v>
      </c>
      <c r="J8" s="286">
        <f>SUM(B8,D8,F8,H8)</f>
        <v>17</v>
      </c>
      <c r="K8" s="288">
        <f>J8*100/J11</f>
        <v>51.515151515151516</v>
      </c>
      <c r="L8" s="287">
        <f>SUM(C8,E8,G8,I8)</f>
        <v>1009630</v>
      </c>
      <c r="M8" s="288">
        <f>L8*100/L11</f>
        <v>46.629657169512427</v>
      </c>
    </row>
    <row r="9" spans="1:13" ht="21">
      <c r="A9" s="277" t="s">
        <v>421</v>
      </c>
      <c r="B9" s="327">
        <v>0</v>
      </c>
      <c r="C9" s="278">
        <v>0</v>
      </c>
      <c r="D9" s="168">
        <f>สกลนคร!C38</f>
        <v>12</v>
      </c>
      <c r="E9" s="167">
        <f>สกลนคร!D38</f>
        <v>989380</v>
      </c>
      <c r="F9" s="167">
        <v>0</v>
      </c>
      <c r="G9" s="167">
        <v>0</v>
      </c>
      <c r="H9" s="167">
        <v>0</v>
      </c>
      <c r="I9" s="169">
        <v>0</v>
      </c>
      <c r="J9" s="173">
        <f t="shared" ref="J9" si="0">SUM(B9,D9,F9,H9)</f>
        <v>12</v>
      </c>
      <c r="K9" s="191">
        <f>J9*100/J11</f>
        <v>36.363636363636367</v>
      </c>
      <c r="L9" s="171">
        <f>SUM(C9,E9,G9,I9)</f>
        <v>989380</v>
      </c>
      <c r="M9" s="191">
        <f>L9*100/L11</f>
        <v>45.694413013056469</v>
      </c>
    </row>
    <row r="10" spans="1:13" ht="21">
      <c r="A10" s="277" t="s">
        <v>434</v>
      </c>
      <c r="B10" s="327">
        <v>0</v>
      </c>
      <c r="C10" s="278">
        <v>0</v>
      </c>
      <c r="D10" s="168">
        <f>สกลนคร!C51</f>
        <v>3</v>
      </c>
      <c r="E10" s="167">
        <f>สกลนคร!D51</f>
        <v>66200</v>
      </c>
      <c r="F10" s="167">
        <f>สกลนคร!C58</f>
        <v>1</v>
      </c>
      <c r="G10" s="167">
        <f>สกลนคร!D58</f>
        <v>100000</v>
      </c>
      <c r="H10" s="167">
        <v>0</v>
      </c>
      <c r="I10" s="169">
        <v>0</v>
      </c>
      <c r="J10" s="173">
        <f>SUM(B10,D10,F10,H10)</f>
        <v>4</v>
      </c>
      <c r="K10" s="191">
        <f>J10*100/J11</f>
        <v>12.121212121212121</v>
      </c>
      <c r="L10" s="171">
        <f>SUM(C10,E10,G10,I10)</f>
        <v>166200</v>
      </c>
      <c r="M10" s="191">
        <f>L10*100/L11</f>
        <v>7.6759298174311033</v>
      </c>
    </row>
    <row r="11" spans="1:13" ht="21">
      <c r="A11" s="197" t="s">
        <v>227</v>
      </c>
      <c r="B11" s="198">
        <f t="shared" ref="B11:M11" si="1">SUM(B8:B10)</f>
        <v>17</v>
      </c>
      <c r="C11" s="199">
        <f t="shared" si="1"/>
        <v>1009630</v>
      </c>
      <c r="D11" s="200">
        <f t="shared" si="1"/>
        <v>15</v>
      </c>
      <c r="E11" s="199">
        <f t="shared" si="1"/>
        <v>1055580</v>
      </c>
      <c r="F11" s="291">
        <f t="shared" si="1"/>
        <v>1</v>
      </c>
      <c r="G11" s="199">
        <f t="shared" si="1"/>
        <v>100000</v>
      </c>
      <c r="H11" s="291">
        <f t="shared" si="1"/>
        <v>0</v>
      </c>
      <c r="I11" s="199">
        <f t="shared" si="1"/>
        <v>0</v>
      </c>
      <c r="J11" s="200">
        <f t="shared" si="1"/>
        <v>33</v>
      </c>
      <c r="K11" s="293">
        <f t="shared" si="1"/>
        <v>100</v>
      </c>
      <c r="L11" s="292">
        <f t="shared" si="1"/>
        <v>2165210</v>
      </c>
      <c r="M11" s="293">
        <f t="shared" si="1"/>
        <v>100</v>
      </c>
    </row>
    <row r="12" spans="1:13" ht="18.75">
      <c r="A12" s="202" t="s">
        <v>236</v>
      </c>
      <c r="B12" s="201">
        <f>B11*100/J11</f>
        <v>51.515151515151516</v>
      </c>
      <c r="C12" s="201">
        <f>C11*100/L11</f>
        <v>46.629657169512427</v>
      </c>
      <c r="D12" s="201">
        <f>D11*100/J11</f>
        <v>45.454545454545453</v>
      </c>
      <c r="E12" s="201">
        <f>E11*100/L11</f>
        <v>48.75185316897668</v>
      </c>
      <c r="F12" s="201">
        <f>F11*100/J11</f>
        <v>3.0303030303030303</v>
      </c>
      <c r="G12" s="201">
        <f>G11*100/L11</f>
        <v>4.6184896615108926</v>
      </c>
      <c r="H12" s="201">
        <f>H11*100/J11</f>
        <v>0</v>
      </c>
      <c r="I12" s="201">
        <f>I11*100/L11</f>
        <v>0</v>
      </c>
      <c r="J12" s="201">
        <f>J11*100/J11</f>
        <v>100</v>
      </c>
      <c r="L12" s="293">
        <f>L11*100/L11</f>
        <v>100</v>
      </c>
      <c r="M12" s="189"/>
    </row>
  </sheetData>
  <mergeCells count="11">
    <mergeCell ref="L6:M6"/>
    <mergeCell ref="A1:M1"/>
    <mergeCell ref="A2:M2"/>
    <mergeCell ref="A3:M3"/>
    <mergeCell ref="A4:M4"/>
    <mergeCell ref="L5:M5"/>
    <mergeCell ref="B6:C6"/>
    <mergeCell ref="D6:E6"/>
    <mergeCell ref="F6:G6"/>
    <mergeCell ref="H6:I6"/>
    <mergeCell ref="J6:K6"/>
  </mergeCells>
  <pageMargins left="0.7" right="0.53333333333333299" top="0.75" bottom="0.75" header="0.3" footer="0.3"/>
  <pageSetup scale="80" firstPageNumber="41" orientation="landscape" useFirstPageNumber="1" horizontalDpi="0" verticalDpi="0" r:id="rId1"/>
  <headerFooter>
    <oddHeader>&amp;C&amp;P</oddHeader>
    <oddFooter>&amp;C&amp;P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"/>
  <sheetViews>
    <sheetView view="pageLayout" topLeftCell="A13" zoomScaleNormal="100" workbookViewId="0">
      <selection activeCell="A18" sqref="A18:I18"/>
    </sheetView>
  </sheetViews>
  <sheetFormatPr defaultRowHeight="23.25"/>
  <cols>
    <col min="1" max="16384" width="9.140625" style="263"/>
  </cols>
  <sheetData>
    <row r="1" spans="1:12">
      <c r="A1" s="214"/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</row>
    <row r="2" spans="1:12">
      <c r="A2" s="214"/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</row>
    <row r="3" spans="1:12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12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214"/>
      <c r="L4" s="214"/>
    </row>
    <row r="5" spans="1:12">
      <c r="A5" s="214"/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</row>
    <row r="6" spans="1:12">
      <c r="A6" s="214"/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</row>
    <row r="7" spans="1:12">
      <c r="A7" s="214"/>
      <c r="B7" s="214"/>
      <c r="C7" s="214"/>
      <c r="D7" s="214"/>
      <c r="E7" s="214"/>
      <c r="F7" s="214"/>
      <c r="G7" s="214"/>
      <c r="H7" s="214"/>
      <c r="I7" s="214"/>
      <c r="J7" s="214"/>
      <c r="K7" s="214"/>
      <c r="L7" s="214"/>
    </row>
    <row r="8" spans="1:12">
      <c r="A8" s="214"/>
      <c r="B8" s="214"/>
      <c r="C8" s="214"/>
      <c r="D8" s="214"/>
      <c r="E8" s="214"/>
      <c r="F8" s="214"/>
      <c r="G8" s="214"/>
      <c r="H8" s="214"/>
      <c r="I8" s="214"/>
      <c r="J8" s="214"/>
      <c r="K8" s="214"/>
      <c r="L8" s="214"/>
    </row>
    <row r="9" spans="1:12">
      <c r="A9" s="214"/>
      <c r="B9" s="214"/>
      <c r="C9" s="214"/>
      <c r="D9" s="214"/>
      <c r="E9" s="214"/>
      <c r="F9" s="214"/>
      <c r="G9" s="214"/>
      <c r="H9" s="214"/>
      <c r="I9" s="214"/>
      <c r="J9" s="214"/>
      <c r="K9" s="214"/>
      <c r="L9" s="214"/>
    </row>
    <row r="10" spans="1:12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4"/>
      <c r="L10" s="214"/>
    </row>
    <row r="11" spans="1:12">
      <c r="A11" s="214"/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</row>
    <row r="12" spans="1:12" ht="28.5" customHeight="1">
      <c r="A12" s="486" t="s">
        <v>347</v>
      </c>
      <c r="B12" s="486"/>
      <c r="C12" s="486"/>
      <c r="D12" s="486"/>
      <c r="E12" s="486"/>
      <c r="F12" s="486"/>
      <c r="G12" s="486"/>
      <c r="H12" s="486"/>
      <c r="I12" s="486"/>
      <c r="J12" s="215"/>
      <c r="K12" s="215"/>
      <c r="L12" s="214"/>
    </row>
    <row r="13" spans="1:12">
      <c r="A13" s="486" t="s">
        <v>233</v>
      </c>
      <c r="B13" s="486"/>
      <c r="C13" s="486"/>
      <c r="D13" s="486"/>
      <c r="E13" s="486"/>
      <c r="F13" s="486"/>
      <c r="G13" s="486"/>
      <c r="H13" s="486"/>
      <c r="I13" s="486"/>
      <c r="J13" s="215"/>
      <c r="K13" s="215"/>
      <c r="L13" s="214"/>
    </row>
    <row r="14" spans="1:12">
      <c r="A14" s="486" t="s">
        <v>239</v>
      </c>
      <c r="B14" s="486"/>
      <c r="C14" s="486"/>
      <c r="D14" s="486"/>
      <c r="E14" s="486"/>
      <c r="F14" s="486"/>
      <c r="G14" s="486"/>
      <c r="H14" s="486"/>
      <c r="I14" s="486"/>
      <c r="J14" s="215"/>
      <c r="K14" s="215"/>
      <c r="L14" s="214"/>
    </row>
    <row r="15" spans="1:12">
      <c r="A15" s="486"/>
      <c r="B15" s="486"/>
      <c r="C15" s="486"/>
      <c r="D15" s="486"/>
      <c r="E15" s="486"/>
      <c r="F15" s="486"/>
      <c r="G15" s="486"/>
      <c r="H15" s="486"/>
      <c r="I15" s="486"/>
      <c r="J15" s="215"/>
      <c r="K15" s="215"/>
      <c r="L15" s="214"/>
    </row>
    <row r="16" spans="1:12">
      <c r="A16" s="486" t="s">
        <v>389</v>
      </c>
      <c r="B16" s="486"/>
      <c r="C16" s="486"/>
      <c r="D16" s="486"/>
      <c r="E16" s="486"/>
      <c r="F16" s="486"/>
      <c r="G16" s="486"/>
      <c r="H16" s="486"/>
      <c r="I16" s="486"/>
      <c r="J16" s="215"/>
      <c r="K16" s="215"/>
      <c r="L16" s="214"/>
    </row>
    <row r="17" spans="1:12">
      <c r="A17" s="486" t="s">
        <v>379</v>
      </c>
      <c r="B17" s="486"/>
      <c r="C17" s="486"/>
      <c r="D17" s="486"/>
      <c r="E17" s="486"/>
      <c r="F17" s="486"/>
      <c r="G17" s="486"/>
      <c r="H17" s="486"/>
      <c r="I17" s="486"/>
      <c r="J17" s="215"/>
      <c r="K17" s="215"/>
      <c r="L17" s="214"/>
    </row>
    <row r="18" spans="1:12">
      <c r="A18" s="486"/>
      <c r="B18" s="486"/>
      <c r="C18" s="486"/>
      <c r="D18" s="486"/>
      <c r="E18" s="486"/>
      <c r="F18" s="486"/>
      <c r="G18" s="486"/>
      <c r="H18" s="486"/>
      <c r="I18" s="486"/>
      <c r="J18" s="215"/>
      <c r="K18" s="215"/>
      <c r="L18" s="214"/>
    </row>
    <row r="19" spans="1:12">
      <c r="A19" s="486"/>
      <c r="B19" s="486"/>
      <c r="C19" s="486"/>
      <c r="D19" s="486"/>
      <c r="E19" s="486"/>
      <c r="F19" s="486"/>
      <c r="G19" s="486"/>
      <c r="H19" s="486"/>
      <c r="I19" s="486"/>
      <c r="J19" s="215"/>
      <c r="K19" s="215"/>
      <c r="L19" s="214"/>
    </row>
    <row r="20" spans="1:12">
      <c r="A20" s="486" t="s">
        <v>235</v>
      </c>
      <c r="B20" s="486"/>
      <c r="C20" s="486"/>
      <c r="D20" s="486"/>
      <c r="E20" s="486"/>
      <c r="F20" s="486"/>
      <c r="G20" s="486"/>
      <c r="H20" s="486"/>
      <c r="I20" s="486"/>
      <c r="J20" s="215"/>
      <c r="K20" s="215"/>
      <c r="L20" s="214"/>
    </row>
    <row r="21" spans="1:12">
      <c r="A21" s="486" t="s">
        <v>240</v>
      </c>
      <c r="B21" s="486"/>
      <c r="C21" s="486"/>
      <c r="D21" s="486"/>
      <c r="E21" s="486"/>
      <c r="F21" s="486"/>
      <c r="G21" s="486"/>
      <c r="H21" s="486"/>
      <c r="I21" s="486"/>
      <c r="J21" s="215"/>
      <c r="K21" s="215"/>
      <c r="L21" s="214"/>
    </row>
    <row r="22" spans="1:12">
      <c r="A22" s="486"/>
      <c r="B22" s="486"/>
      <c r="C22" s="486"/>
      <c r="D22" s="486"/>
      <c r="E22" s="486"/>
      <c r="F22" s="486"/>
      <c r="G22" s="486"/>
      <c r="H22" s="486"/>
      <c r="I22" s="486"/>
      <c r="J22" s="215"/>
      <c r="K22" s="215"/>
      <c r="L22" s="214"/>
    </row>
    <row r="23" spans="1:12">
      <c r="A23" s="486"/>
      <c r="B23" s="486"/>
      <c r="C23" s="486"/>
      <c r="D23" s="486"/>
      <c r="E23" s="486"/>
      <c r="F23" s="486"/>
      <c r="G23" s="486"/>
      <c r="H23" s="486"/>
      <c r="I23" s="486"/>
      <c r="J23" s="215"/>
      <c r="K23" s="215"/>
      <c r="L23" s="214"/>
    </row>
    <row r="24" spans="1:12">
      <c r="A24" s="486" t="s">
        <v>241</v>
      </c>
      <c r="B24" s="486"/>
      <c r="C24" s="486"/>
      <c r="D24" s="486"/>
      <c r="E24" s="486"/>
      <c r="F24" s="486"/>
      <c r="G24" s="486"/>
      <c r="H24" s="486"/>
      <c r="I24" s="486"/>
      <c r="J24" s="215"/>
      <c r="K24" s="215"/>
      <c r="L24" s="214"/>
    </row>
    <row r="25" spans="1:12">
      <c r="A25" s="486" t="s">
        <v>69</v>
      </c>
      <c r="B25" s="486"/>
      <c r="C25" s="486"/>
      <c r="D25" s="486"/>
      <c r="E25" s="486"/>
      <c r="F25" s="486"/>
      <c r="G25" s="486"/>
      <c r="H25" s="486"/>
      <c r="I25" s="486"/>
      <c r="J25" s="215"/>
      <c r="K25" s="215"/>
      <c r="L25" s="214"/>
    </row>
    <row r="26" spans="1:12">
      <c r="A26" s="215"/>
      <c r="B26" s="215"/>
      <c r="C26" s="215"/>
      <c r="D26" s="215"/>
      <c r="E26" s="215"/>
      <c r="F26" s="215"/>
      <c r="G26" s="215"/>
      <c r="H26" s="215"/>
      <c r="I26" s="215"/>
      <c r="J26" s="215"/>
      <c r="K26" s="215"/>
      <c r="L26" s="214"/>
    </row>
    <row r="27" spans="1:12">
      <c r="A27" s="214"/>
      <c r="B27" s="214"/>
      <c r="C27" s="214"/>
      <c r="D27" s="214"/>
      <c r="E27" s="214"/>
      <c r="F27" s="214"/>
      <c r="G27" s="214"/>
      <c r="H27" s="214"/>
      <c r="I27" s="214"/>
      <c r="J27" s="214"/>
      <c r="K27" s="214"/>
      <c r="L27" s="214"/>
    </row>
    <row r="28" spans="1:12">
      <c r="A28" s="214"/>
      <c r="B28" s="214"/>
      <c r="C28" s="214"/>
      <c r="D28" s="214"/>
      <c r="E28" s="214"/>
      <c r="F28" s="214"/>
      <c r="G28" s="214"/>
      <c r="H28" s="214"/>
      <c r="I28" s="214"/>
      <c r="J28" s="214"/>
      <c r="K28" s="214"/>
      <c r="L28" s="214"/>
    </row>
  </sheetData>
  <mergeCells count="14">
    <mergeCell ref="A25:I25"/>
    <mergeCell ref="A23:I23"/>
    <mergeCell ref="A24:I24"/>
    <mergeCell ref="A17:I17"/>
    <mergeCell ref="A18:I18"/>
    <mergeCell ref="A19:I19"/>
    <mergeCell ref="A20:I20"/>
    <mergeCell ref="A21:I21"/>
    <mergeCell ref="A22:I22"/>
    <mergeCell ref="A16:I16"/>
    <mergeCell ref="A12:I12"/>
    <mergeCell ref="A13:I13"/>
    <mergeCell ref="A14:I14"/>
    <mergeCell ref="A15:I15"/>
  </mergeCells>
  <pageMargins left="0.8020833333333333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view="pageLayout" topLeftCell="A19" zoomScaleNormal="100" workbookViewId="0">
      <selection activeCell="H26" sqref="H26"/>
    </sheetView>
  </sheetViews>
  <sheetFormatPr defaultRowHeight="21"/>
  <cols>
    <col min="1" max="1" width="17.5703125" style="219" customWidth="1"/>
    <col min="2" max="2" width="7.7109375" style="219" customWidth="1"/>
    <col min="3" max="3" width="12.7109375" style="219" customWidth="1"/>
    <col min="4" max="4" width="7.7109375" style="219" customWidth="1"/>
    <col min="5" max="5" width="22.42578125" style="219" customWidth="1"/>
    <col min="6" max="7" width="7.7109375" style="219" customWidth="1"/>
    <col min="8" max="8" width="8.42578125" style="269" customWidth="1"/>
    <col min="9" max="10" width="11.140625" style="219" customWidth="1"/>
    <col min="11" max="16384" width="9.140625" style="219"/>
  </cols>
  <sheetData>
    <row r="1" spans="1:10" ht="23.25">
      <c r="A1" s="489" t="s">
        <v>242</v>
      </c>
      <c r="B1" s="489"/>
      <c r="C1" s="489"/>
      <c r="D1" s="489"/>
      <c r="E1" s="489"/>
      <c r="F1" s="489"/>
      <c r="G1" s="489"/>
      <c r="H1" s="489"/>
    </row>
    <row r="2" spans="1:10">
      <c r="A2" s="268"/>
      <c r="B2" s="268"/>
      <c r="C2" s="268"/>
      <c r="D2" s="268"/>
      <c r="E2" s="268"/>
      <c r="F2" s="268"/>
      <c r="G2" s="268"/>
      <c r="H2" s="269" t="s">
        <v>243</v>
      </c>
    </row>
    <row r="3" spans="1:10">
      <c r="A3" s="270" t="s">
        <v>244</v>
      </c>
      <c r="B3" s="270"/>
      <c r="C3" s="270"/>
      <c r="D3" s="270"/>
      <c r="E3" s="270"/>
      <c r="F3" s="270"/>
      <c r="H3" s="274" t="s">
        <v>245</v>
      </c>
    </row>
    <row r="4" spans="1:10" ht="22.5" customHeight="1">
      <c r="A4" s="270" t="s">
        <v>246</v>
      </c>
      <c r="B4" s="270"/>
      <c r="C4" s="270"/>
      <c r="D4" s="270"/>
      <c r="E4" s="270"/>
      <c r="F4" s="270"/>
      <c r="H4" s="274" t="s">
        <v>247</v>
      </c>
    </row>
    <row r="5" spans="1:10" ht="28.5" customHeight="1">
      <c r="A5" s="490" t="s">
        <v>377</v>
      </c>
      <c r="B5" s="490"/>
      <c r="C5" s="490"/>
      <c r="D5" s="490"/>
      <c r="E5" s="490"/>
      <c r="F5" s="490"/>
      <c r="H5" s="274" t="s">
        <v>248</v>
      </c>
    </row>
    <row r="6" spans="1:10" ht="28.5" customHeight="1">
      <c r="A6" s="348" t="s">
        <v>378</v>
      </c>
      <c r="B6" s="348"/>
      <c r="C6" s="348"/>
      <c r="D6" s="348"/>
      <c r="E6" s="348"/>
      <c r="F6" s="348"/>
      <c r="H6" s="274"/>
    </row>
    <row r="7" spans="1:10" ht="31.5" customHeight="1">
      <c r="A7" s="348"/>
      <c r="B7" s="348"/>
      <c r="C7" s="348"/>
      <c r="D7" s="348"/>
      <c r="E7" s="348"/>
      <c r="F7" s="348"/>
      <c r="H7" s="274"/>
    </row>
    <row r="8" spans="1:10" ht="28.5" customHeight="1">
      <c r="A8" s="348" t="s">
        <v>249</v>
      </c>
      <c r="B8" s="348"/>
      <c r="C8" s="348"/>
      <c r="D8" s="348"/>
      <c r="E8" s="348"/>
      <c r="F8" s="348"/>
      <c r="H8" s="274" t="s">
        <v>250</v>
      </c>
    </row>
    <row r="9" spans="1:10" ht="20.25" customHeight="1">
      <c r="A9" s="265"/>
      <c r="B9" s="265"/>
      <c r="C9" s="265"/>
      <c r="D9" s="265"/>
      <c r="E9" s="265"/>
      <c r="F9" s="265"/>
      <c r="H9" s="274"/>
    </row>
    <row r="10" spans="1:10" ht="21.75" customHeight="1">
      <c r="A10" s="491" t="s">
        <v>234</v>
      </c>
      <c r="B10" s="491"/>
      <c r="C10" s="491"/>
      <c r="D10" s="491"/>
      <c r="E10" s="491"/>
      <c r="F10" s="491"/>
      <c r="G10" s="165"/>
      <c r="H10" s="274" t="s">
        <v>385</v>
      </c>
      <c r="I10" s="165"/>
      <c r="J10" s="165"/>
    </row>
    <row r="11" spans="1:10" ht="21.75" customHeight="1">
      <c r="A11" s="492" t="s">
        <v>350</v>
      </c>
      <c r="B11" s="492"/>
      <c r="C11" s="492"/>
      <c r="D11" s="492"/>
      <c r="E11" s="492"/>
      <c r="F11" s="492"/>
      <c r="G11" s="165"/>
      <c r="H11" s="274"/>
      <c r="I11" s="165"/>
      <c r="J11" s="165"/>
    </row>
    <row r="12" spans="1:10" ht="21.75" customHeight="1">
      <c r="A12" s="165" t="s">
        <v>349</v>
      </c>
      <c r="B12" s="165"/>
      <c r="C12" s="165"/>
      <c r="D12" s="165"/>
      <c r="E12" s="165"/>
      <c r="F12" s="165"/>
      <c r="G12" s="165"/>
      <c r="H12" s="274"/>
      <c r="I12" s="165"/>
      <c r="J12" s="165"/>
    </row>
    <row r="13" spans="1:10" ht="21.75" customHeight="1">
      <c r="A13" s="487" t="s">
        <v>347</v>
      </c>
      <c r="B13" s="487"/>
      <c r="C13" s="487"/>
      <c r="D13" s="487"/>
      <c r="E13" s="487"/>
      <c r="F13" s="487"/>
      <c r="H13" s="274" t="s">
        <v>386</v>
      </c>
    </row>
    <row r="14" spans="1:10" ht="21.75" customHeight="1">
      <c r="A14" s="487" t="s">
        <v>79</v>
      </c>
      <c r="B14" s="487"/>
      <c r="C14" s="487"/>
      <c r="D14" s="487"/>
      <c r="E14" s="487"/>
      <c r="F14" s="487"/>
      <c r="H14" s="274"/>
    </row>
    <row r="15" spans="1:10" ht="21.75" customHeight="1">
      <c r="A15" s="488" t="s">
        <v>351</v>
      </c>
      <c r="B15" s="488"/>
      <c r="C15" s="488"/>
      <c r="D15" s="488"/>
      <c r="E15" s="488"/>
      <c r="F15" s="488"/>
      <c r="H15" s="274"/>
    </row>
    <row r="16" spans="1:10" ht="21.75" customHeight="1">
      <c r="A16" s="491"/>
      <c r="B16" s="491"/>
      <c r="C16" s="491"/>
      <c r="D16" s="491"/>
      <c r="E16" s="491"/>
      <c r="F16" s="491"/>
      <c r="H16" s="274"/>
    </row>
    <row r="17" spans="1:8" ht="21.75" customHeight="1">
      <c r="A17" s="487" t="s">
        <v>347</v>
      </c>
      <c r="B17" s="487"/>
      <c r="C17" s="487"/>
      <c r="D17" s="487"/>
      <c r="E17" s="487"/>
      <c r="F17" s="487"/>
      <c r="H17" s="274" t="s">
        <v>387</v>
      </c>
    </row>
    <row r="18" spans="1:8" ht="21.75" customHeight="1">
      <c r="A18" s="487" t="s">
        <v>348</v>
      </c>
      <c r="B18" s="487"/>
      <c r="C18" s="487"/>
      <c r="D18" s="487"/>
      <c r="E18" s="487"/>
      <c r="F18" s="487"/>
      <c r="H18" s="274"/>
    </row>
    <row r="19" spans="1:8" ht="21.75" customHeight="1">
      <c r="A19" s="488" t="s">
        <v>351</v>
      </c>
      <c r="B19" s="488"/>
      <c r="C19" s="488"/>
      <c r="D19" s="488"/>
      <c r="E19" s="488"/>
      <c r="F19" s="488"/>
      <c r="H19" s="274"/>
    </row>
    <row r="20" spans="1:8" ht="21.75" customHeight="1">
      <c r="A20" s="492"/>
      <c r="B20" s="492"/>
      <c r="C20" s="492"/>
      <c r="D20" s="492"/>
      <c r="E20" s="492"/>
      <c r="F20" s="492"/>
      <c r="H20" s="274"/>
    </row>
    <row r="21" spans="1:8" ht="21.75" customHeight="1">
      <c r="A21" s="487" t="s">
        <v>347</v>
      </c>
      <c r="B21" s="487"/>
      <c r="C21" s="487"/>
      <c r="D21" s="487"/>
      <c r="E21" s="487"/>
      <c r="F21" s="487"/>
      <c r="H21" s="274" t="s">
        <v>388</v>
      </c>
    </row>
    <row r="22" spans="1:8" ht="21.75" customHeight="1">
      <c r="A22" s="487" t="s">
        <v>171</v>
      </c>
      <c r="B22" s="487"/>
      <c r="C22" s="487"/>
      <c r="D22" s="487"/>
      <c r="E22" s="487"/>
      <c r="F22" s="487"/>
      <c r="H22" s="274"/>
    </row>
    <row r="23" spans="1:8" ht="21.75" customHeight="1">
      <c r="A23" s="488" t="s">
        <v>351</v>
      </c>
      <c r="B23" s="488"/>
      <c r="C23" s="488"/>
      <c r="D23" s="488"/>
      <c r="E23" s="488"/>
      <c r="F23" s="488"/>
      <c r="H23" s="274"/>
    </row>
    <row r="24" spans="1:8">
      <c r="B24" s="271"/>
      <c r="H24" s="274"/>
    </row>
    <row r="25" spans="1:8" ht="21.75" customHeight="1">
      <c r="A25" s="487" t="s">
        <v>347</v>
      </c>
      <c r="B25" s="487"/>
      <c r="C25" s="487"/>
      <c r="D25" s="487"/>
      <c r="E25" s="487"/>
      <c r="F25" s="487"/>
      <c r="H25" s="274" t="s">
        <v>440</v>
      </c>
    </row>
    <row r="26" spans="1:8" ht="21.75" customHeight="1">
      <c r="A26" s="487" t="s">
        <v>393</v>
      </c>
      <c r="B26" s="487"/>
      <c r="C26" s="487"/>
      <c r="D26" s="487"/>
      <c r="E26" s="487"/>
      <c r="F26" s="487"/>
      <c r="H26" s="274"/>
    </row>
    <row r="27" spans="1:8" ht="21.75" customHeight="1">
      <c r="A27" s="488" t="s">
        <v>351</v>
      </c>
      <c r="B27" s="488"/>
      <c r="C27" s="488"/>
      <c r="D27" s="488"/>
      <c r="E27" s="488"/>
      <c r="F27" s="488"/>
      <c r="H27" s="274"/>
    </row>
    <row r="28" spans="1:8">
      <c r="B28" s="271"/>
      <c r="H28" s="274"/>
    </row>
    <row r="29" spans="1:8">
      <c r="B29" s="272"/>
      <c r="H29" s="274"/>
    </row>
    <row r="30" spans="1:8" ht="18.75" customHeight="1">
      <c r="B30" s="266"/>
      <c r="C30" s="266"/>
      <c r="D30" s="266"/>
      <c r="E30" s="266"/>
      <c r="F30" s="266"/>
      <c r="H30" s="274"/>
    </row>
    <row r="31" spans="1:8" ht="18.75" customHeight="1">
      <c r="B31" s="273"/>
      <c r="C31" s="267"/>
      <c r="D31" s="267"/>
      <c r="E31" s="267"/>
      <c r="F31" s="267"/>
      <c r="H31" s="274"/>
    </row>
    <row r="32" spans="1:8">
      <c r="B32" s="271"/>
      <c r="H32" s="274"/>
    </row>
    <row r="33" spans="1:8">
      <c r="B33" s="271"/>
      <c r="H33" s="274"/>
    </row>
    <row r="34" spans="1:8">
      <c r="B34" s="271"/>
      <c r="H34" s="274"/>
    </row>
    <row r="35" spans="1:8">
      <c r="B35" s="271"/>
      <c r="H35" s="274"/>
    </row>
    <row r="36" spans="1:8">
      <c r="B36" s="271"/>
      <c r="H36" s="274"/>
    </row>
    <row r="37" spans="1:8" ht="18" customHeight="1">
      <c r="A37" s="270"/>
      <c r="H37" s="274"/>
    </row>
  </sheetData>
  <mergeCells count="18">
    <mergeCell ref="A20:F20"/>
    <mergeCell ref="A18:F18"/>
    <mergeCell ref="A25:F25"/>
    <mergeCell ref="A26:F26"/>
    <mergeCell ref="A27:F27"/>
    <mergeCell ref="A1:H1"/>
    <mergeCell ref="A5:F5"/>
    <mergeCell ref="A10:F10"/>
    <mergeCell ref="A15:F15"/>
    <mergeCell ref="A11:F11"/>
    <mergeCell ref="A13:F13"/>
    <mergeCell ref="A14:F14"/>
    <mergeCell ref="A21:F21"/>
    <mergeCell ref="A22:F22"/>
    <mergeCell ref="A23:F23"/>
    <mergeCell ref="A16:F16"/>
    <mergeCell ref="A17:F17"/>
    <mergeCell ref="A19:F19"/>
  </mergeCells>
  <pageMargins left="1.1156250000000001" right="0.7" top="0.75" bottom="0.75" header="0.3" footer="0.46200896762904636"/>
  <pageSetup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view="pageLayout" zoomScaleNormal="100" workbookViewId="0">
      <selection activeCell="A2" sqref="A2:J2"/>
    </sheetView>
  </sheetViews>
  <sheetFormatPr defaultRowHeight="21"/>
  <cols>
    <col min="1" max="1" width="13" style="216" customWidth="1"/>
    <col min="2" max="8" width="9.140625" style="216"/>
    <col min="9" max="9" width="11.28515625" style="216" customWidth="1"/>
    <col min="10" max="16384" width="9.140625" style="216"/>
  </cols>
  <sheetData>
    <row r="1" spans="1:10" ht="23.25">
      <c r="A1" s="493" t="s">
        <v>244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ht="180.75" customHeight="1">
      <c r="A2" s="495" t="s">
        <v>352</v>
      </c>
      <c r="B2" s="495"/>
      <c r="C2" s="495"/>
      <c r="D2" s="495"/>
      <c r="E2" s="495"/>
      <c r="F2" s="495"/>
      <c r="G2" s="495"/>
      <c r="H2" s="495"/>
      <c r="I2" s="495"/>
      <c r="J2" s="495"/>
    </row>
    <row r="3" spans="1:10" s="217" customFormat="1" ht="49.5" customHeight="1">
      <c r="A3" s="495" t="s">
        <v>251</v>
      </c>
      <c r="B3" s="495"/>
      <c r="C3" s="495"/>
      <c r="D3" s="495"/>
      <c r="E3" s="495"/>
      <c r="F3" s="495"/>
      <c r="G3" s="495"/>
      <c r="H3" s="495"/>
      <c r="I3" s="495"/>
    </row>
    <row r="4" spans="1:10" s="217" customFormat="1" ht="29.25" customHeight="1">
      <c r="A4" s="496" t="s">
        <v>252</v>
      </c>
      <c r="B4" s="496"/>
      <c r="C4" s="496"/>
      <c r="D4" s="496"/>
      <c r="E4" s="496"/>
      <c r="F4" s="496"/>
      <c r="G4" s="496"/>
      <c r="H4" s="496"/>
    </row>
    <row r="5" spans="1:10" s="217" customFormat="1" ht="24.75" customHeight="1">
      <c r="A5" s="218"/>
      <c r="B5" s="219" t="s">
        <v>253</v>
      </c>
    </row>
    <row r="6" spans="1:10" s="217" customFormat="1">
      <c r="B6" s="219" t="s">
        <v>254</v>
      </c>
      <c r="D6" s="216"/>
      <c r="E6" s="216"/>
      <c r="F6" s="216"/>
      <c r="G6" s="216"/>
      <c r="H6" s="216"/>
    </row>
    <row r="7" spans="1:10" s="217" customFormat="1">
      <c r="B7" s="219" t="s">
        <v>255</v>
      </c>
    </row>
    <row r="8" spans="1:10" s="217" customFormat="1" ht="23.25" customHeight="1">
      <c r="B8" s="220" t="s">
        <v>256</v>
      </c>
    </row>
    <row r="9" spans="1:10" s="217" customFormat="1" ht="23.25" customHeight="1">
      <c r="A9" s="221"/>
    </row>
    <row r="10" spans="1:10" s="217" customFormat="1" ht="32.25" customHeight="1">
      <c r="A10" s="222" t="s">
        <v>257</v>
      </c>
      <c r="B10" s="222"/>
      <c r="C10" s="222"/>
      <c r="D10" s="222"/>
      <c r="E10" s="222"/>
      <c r="F10" s="222"/>
      <c r="G10" s="222"/>
      <c r="H10" s="222"/>
      <c r="I10" s="223"/>
      <c r="J10" s="223"/>
    </row>
    <row r="11" spans="1:10" s="217" customFormat="1" ht="23.25" customHeight="1">
      <c r="A11" s="224"/>
      <c r="B11" s="494" t="s">
        <v>258</v>
      </c>
      <c r="C11" s="494"/>
      <c r="D11" s="494"/>
      <c r="E11" s="494"/>
      <c r="F11" s="494"/>
      <c r="G11" s="494"/>
      <c r="H11" s="494"/>
      <c r="I11" s="494"/>
      <c r="J11" s="494"/>
    </row>
    <row r="12" spans="1:10" s="217" customFormat="1" ht="23.25" customHeight="1">
      <c r="A12" s="224"/>
      <c r="B12" s="225" t="s">
        <v>259</v>
      </c>
      <c r="C12" s="226"/>
      <c r="D12" s="226"/>
      <c r="E12" s="226"/>
      <c r="F12" s="226"/>
      <c r="G12" s="226"/>
      <c r="H12" s="226"/>
      <c r="I12" s="226"/>
      <c r="J12" s="226"/>
    </row>
    <row r="13" spans="1:10" s="217" customFormat="1" ht="23.25" customHeight="1">
      <c r="A13" s="224"/>
      <c r="B13" s="494" t="s">
        <v>260</v>
      </c>
      <c r="C13" s="494"/>
      <c r="D13" s="494"/>
      <c r="E13" s="494"/>
      <c r="F13" s="494"/>
      <c r="G13" s="494"/>
      <c r="H13" s="494"/>
      <c r="I13" s="494"/>
      <c r="J13" s="494"/>
    </row>
    <row r="14" spans="1:10" s="217" customFormat="1" ht="23.25" customHeight="1">
      <c r="A14" s="224"/>
      <c r="B14" s="227" t="s">
        <v>261</v>
      </c>
      <c r="C14" s="226"/>
      <c r="D14" s="226"/>
      <c r="E14" s="226"/>
      <c r="F14" s="226"/>
      <c r="G14" s="226"/>
      <c r="H14" s="226"/>
      <c r="I14" s="226"/>
      <c r="J14" s="226"/>
    </row>
    <row r="15" spans="1:10" s="217" customFormat="1" ht="23.25" customHeight="1">
      <c r="A15" s="224"/>
      <c r="B15" s="219" t="s">
        <v>262</v>
      </c>
      <c r="C15" s="219"/>
      <c r="D15" s="219"/>
      <c r="E15" s="219"/>
      <c r="F15" s="219"/>
      <c r="G15" s="219"/>
      <c r="H15" s="219"/>
      <c r="I15" s="219"/>
      <c r="J15" s="219"/>
    </row>
    <row r="16" spans="1:10" s="217" customFormat="1" ht="23.25" customHeight="1">
      <c r="A16" s="224"/>
      <c r="B16" s="494" t="s">
        <v>263</v>
      </c>
      <c r="C16" s="494"/>
      <c r="D16" s="494"/>
      <c r="E16" s="494"/>
      <c r="F16" s="494"/>
      <c r="G16" s="494"/>
      <c r="H16" s="494"/>
      <c r="I16" s="494"/>
      <c r="J16" s="494"/>
    </row>
    <row r="17" spans="1:10" s="217" customFormat="1" ht="23.25" customHeight="1">
      <c r="A17" s="224"/>
      <c r="B17" s="227" t="s">
        <v>264</v>
      </c>
      <c r="C17" s="226"/>
      <c r="D17" s="226"/>
      <c r="E17" s="226"/>
      <c r="F17" s="226"/>
      <c r="G17" s="226"/>
      <c r="H17" s="226"/>
      <c r="I17" s="226"/>
      <c r="J17" s="226"/>
    </row>
    <row r="18" spans="1:10" s="217" customFormat="1" ht="24" customHeight="1">
      <c r="A18" s="224"/>
      <c r="B18" s="228" t="s">
        <v>265</v>
      </c>
      <c r="C18" s="228"/>
      <c r="D18" s="224"/>
      <c r="E18" s="224"/>
      <c r="F18" s="224"/>
      <c r="G18" s="224"/>
      <c r="H18" s="224"/>
    </row>
    <row r="19" spans="1:10" s="217" customFormat="1" ht="48.75" customHeight="1">
      <c r="A19" s="496" t="s">
        <v>266</v>
      </c>
      <c r="B19" s="496"/>
      <c r="C19" s="496"/>
      <c r="D19" s="496"/>
      <c r="E19" s="496"/>
      <c r="F19" s="496"/>
      <c r="G19" s="496"/>
      <c r="H19" s="496"/>
      <c r="I19" s="496"/>
      <c r="J19" s="496"/>
    </row>
    <row r="20" spans="1:10" s="217" customFormat="1" ht="27" customHeight="1">
      <c r="A20" s="229"/>
      <c r="B20" s="494" t="s">
        <v>267</v>
      </c>
      <c r="C20" s="494"/>
      <c r="D20" s="494"/>
      <c r="E20" s="494"/>
      <c r="F20" s="494"/>
      <c r="G20" s="494"/>
      <c r="H20" s="494"/>
      <c r="I20" s="494"/>
      <c r="J20" s="494"/>
    </row>
    <row r="21" spans="1:10" s="217" customFormat="1" ht="27" customHeight="1">
      <c r="A21" s="229"/>
      <c r="B21" s="227" t="s">
        <v>268</v>
      </c>
      <c r="C21" s="226"/>
      <c r="D21" s="226"/>
      <c r="E21" s="226"/>
      <c r="F21" s="226"/>
      <c r="G21" s="226"/>
      <c r="H21" s="226"/>
      <c r="I21" s="226"/>
      <c r="J21" s="226"/>
    </row>
    <row r="22" spans="1:10" s="217" customFormat="1" ht="27" customHeight="1">
      <c r="B22" s="219" t="s">
        <v>269</v>
      </c>
    </row>
    <row r="23" spans="1:10" s="217" customFormat="1" ht="24" customHeight="1">
      <c r="B23" s="219" t="s">
        <v>270</v>
      </c>
    </row>
    <row r="24" spans="1:10" s="217" customFormat="1">
      <c r="B24" s="219" t="s">
        <v>271</v>
      </c>
    </row>
    <row r="25" spans="1:10" s="217" customFormat="1" ht="24.75" customHeight="1">
      <c r="E25" s="217" t="s">
        <v>291</v>
      </c>
    </row>
    <row r="26" spans="1:10" s="217" customFormat="1" ht="34.5" customHeight="1">
      <c r="A26" s="229" t="s">
        <v>272</v>
      </c>
      <c r="B26" s="229"/>
      <c r="C26" s="229"/>
      <c r="D26" s="229"/>
      <c r="E26" s="229"/>
      <c r="F26" s="229"/>
      <c r="G26" s="229"/>
      <c r="H26" s="229"/>
    </row>
    <row r="27" spans="1:10" s="217" customFormat="1" ht="24" customHeight="1">
      <c r="A27" s="230"/>
      <c r="B27" s="219" t="s">
        <v>273</v>
      </c>
    </row>
    <row r="28" spans="1:10" s="217" customFormat="1" ht="24" customHeight="1">
      <c r="A28" s="230"/>
      <c r="B28" s="219" t="s">
        <v>274</v>
      </c>
    </row>
    <row r="29" spans="1:10" s="217" customFormat="1" ht="24" customHeight="1">
      <c r="A29" s="230"/>
      <c r="B29" s="219" t="s">
        <v>275</v>
      </c>
    </row>
    <row r="30" spans="1:10" s="217" customFormat="1" ht="24" customHeight="1">
      <c r="A30" s="230"/>
      <c r="B30" s="219" t="s">
        <v>276</v>
      </c>
    </row>
    <row r="31" spans="1:10" s="217" customFormat="1" ht="24" customHeight="1">
      <c r="A31" s="230"/>
      <c r="B31" s="219" t="s">
        <v>277</v>
      </c>
    </row>
    <row r="32" spans="1:10" s="217" customFormat="1">
      <c r="B32" s="219" t="s">
        <v>278</v>
      </c>
    </row>
    <row r="33" spans="1:10" s="217" customFormat="1">
      <c r="B33" s="220" t="s">
        <v>279</v>
      </c>
    </row>
    <row r="34" spans="1:10" s="217" customFormat="1">
      <c r="B34" s="220" t="s">
        <v>280</v>
      </c>
    </row>
    <row r="35" spans="1:10" s="217" customFormat="1"/>
    <row r="36" spans="1:10" s="231" customFormat="1" ht="15.75"/>
    <row r="37" spans="1:10" s="231" customFormat="1" ht="15.75"/>
    <row r="38" spans="1:10" s="217" customFormat="1" ht="21" customHeight="1">
      <c r="A38" s="232" t="s">
        <v>281</v>
      </c>
      <c r="B38" s="232"/>
      <c r="C38" s="232"/>
      <c r="D38" s="232"/>
      <c r="E38" s="232"/>
      <c r="F38" s="232"/>
      <c r="G38" s="232"/>
      <c r="H38" s="232"/>
      <c r="I38" s="232"/>
      <c r="J38" s="232"/>
    </row>
    <row r="39" spans="1:10" s="217" customFormat="1" ht="21" customHeight="1">
      <c r="A39" s="232" t="s">
        <v>282</v>
      </c>
      <c r="B39" s="233"/>
      <c r="C39" s="233"/>
      <c r="D39" s="233"/>
      <c r="E39" s="233"/>
      <c r="F39" s="233"/>
      <c r="G39" s="233"/>
      <c r="H39" s="233"/>
      <c r="I39" s="233"/>
      <c r="J39" s="233"/>
    </row>
    <row r="40" spans="1:10" s="217" customFormat="1" ht="21" customHeight="1">
      <c r="A40" s="232" t="s">
        <v>283</v>
      </c>
      <c r="B40" s="233"/>
      <c r="C40" s="233"/>
      <c r="D40" s="233"/>
      <c r="E40" s="233"/>
      <c r="F40" s="233"/>
      <c r="G40" s="233"/>
      <c r="H40" s="233"/>
      <c r="I40" s="233"/>
      <c r="J40" s="233"/>
    </row>
    <row r="41" spans="1:10" s="217" customFormat="1" ht="21" customHeight="1">
      <c r="A41" s="232" t="s">
        <v>284</v>
      </c>
      <c r="B41" s="233"/>
      <c r="C41" s="233"/>
      <c r="D41" s="233"/>
      <c r="E41" s="233"/>
      <c r="F41" s="233"/>
      <c r="G41" s="233"/>
      <c r="H41" s="233"/>
      <c r="I41" s="233"/>
      <c r="J41" s="233"/>
    </row>
    <row r="42" spans="1:10" s="217" customFormat="1" ht="21" customHeight="1">
      <c r="A42" s="232" t="s">
        <v>285</v>
      </c>
      <c r="B42" s="233"/>
      <c r="C42" s="233"/>
      <c r="D42" s="233"/>
      <c r="E42" s="233"/>
      <c r="F42" s="233"/>
      <c r="G42" s="233"/>
      <c r="H42" s="233"/>
      <c r="I42" s="233"/>
      <c r="J42" s="233"/>
    </row>
    <row r="43" spans="1:10" s="217" customFormat="1" ht="21" customHeight="1">
      <c r="A43" s="233"/>
      <c r="B43" s="233"/>
      <c r="C43" s="233"/>
      <c r="D43" s="233"/>
      <c r="E43" s="233"/>
      <c r="F43" s="233"/>
      <c r="G43" s="233"/>
      <c r="H43" s="233"/>
      <c r="I43" s="233"/>
      <c r="J43" s="233"/>
    </row>
    <row r="44" spans="1:10" s="217" customFormat="1">
      <c r="B44" s="230" t="s">
        <v>286</v>
      </c>
      <c r="C44" s="495" t="s">
        <v>287</v>
      </c>
      <c r="D44" s="495"/>
      <c r="E44" s="495"/>
      <c r="F44" s="495"/>
      <c r="G44" s="495"/>
      <c r="H44" s="495"/>
      <c r="I44" s="495"/>
    </row>
    <row r="45" spans="1:10" s="217" customFormat="1">
      <c r="B45" s="230" t="s">
        <v>286</v>
      </c>
      <c r="C45" s="495" t="s">
        <v>225</v>
      </c>
      <c r="D45" s="495"/>
      <c r="E45" s="495"/>
      <c r="F45" s="495"/>
      <c r="G45" s="495"/>
      <c r="H45" s="495"/>
      <c r="I45" s="495"/>
    </row>
    <row r="46" spans="1:10" s="217" customFormat="1">
      <c r="B46" s="230" t="s">
        <v>286</v>
      </c>
      <c r="C46" s="495" t="s">
        <v>288</v>
      </c>
      <c r="D46" s="495"/>
      <c r="E46" s="495"/>
      <c r="F46" s="495"/>
      <c r="G46" s="495"/>
      <c r="H46" s="495"/>
      <c r="I46" s="495"/>
    </row>
    <row r="47" spans="1:10">
      <c r="B47" s="230" t="s">
        <v>286</v>
      </c>
      <c r="C47" s="497" t="s">
        <v>226</v>
      </c>
      <c r="D47" s="497"/>
      <c r="E47" s="497"/>
      <c r="F47" s="497"/>
      <c r="G47" s="497"/>
      <c r="H47" s="497"/>
      <c r="I47" s="497"/>
    </row>
    <row r="48" spans="1:10">
      <c r="B48" s="230" t="s">
        <v>286</v>
      </c>
      <c r="C48" s="497" t="s">
        <v>289</v>
      </c>
      <c r="D48" s="497"/>
      <c r="E48" s="497"/>
      <c r="F48" s="497"/>
      <c r="G48" s="497"/>
      <c r="H48" s="497"/>
      <c r="I48" s="497"/>
    </row>
    <row r="49" spans="1:9">
      <c r="B49" s="230" t="s">
        <v>286</v>
      </c>
      <c r="C49" s="497" t="s">
        <v>290</v>
      </c>
      <c r="D49" s="497"/>
      <c r="E49" s="497"/>
      <c r="F49" s="497"/>
      <c r="G49" s="497"/>
      <c r="H49" s="497"/>
      <c r="I49" s="497"/>
    </row>
    <row r="50" spans="1:9" s="234" customFormat="1">
      <c r="A50" s="234" t="s">
        <v>291</v>
      </c>
      <c r="B50" s="234" t="s">
        <v>292</v>
      </c>
    </row>
    <row r="51" spans="1:9">
      <c r="B51" s="235" t="s">
        <v>293</v>
      </c>
      <c r="C51" s="216" t="s">
        <v>294</v>
      </c>
    </row>
    <row r="52" spans="1:9">
      <c r="B52" s="235" t="s">
        <v>293</v>
      </c>
      <c r="C52" s="497" t="s">
        <v>295</v>
      </c>
      <c r="D52" s="497"/>
      <c r="E52" s="497"/>
      <c r="F52" s="497"/>
      <c r="G52" s="497"/>
      <c r="H52" s="497"/>
      <c r="I52" s="497"/>
    </row>
    <row r="53" spans="1:9">
      <c r="B53" s="235" t="s">
        <v>293</v>
      </c>
      <c r="C53" s="216" t="s">
        <v>296</v>
      </c>
    </row>
    <row r="54" spans="1:9">
      <c r="B54" s="235" t="s">
        <v>293</v>
      </c>
      <c r="C54" s="216" t="s">
        <v>297</v>
      </c>
    </row>
    <row r="55" spans="1:9">
      <c r="B55" s="235" t="s">
        <v>293</v>
      </c>
      <c r="C55" s="216" t="s">
        <v>298</v>
      </c>
    </row>
    <row r="56" spans="1:9">
      <c r="B56" s="235" t="s">
        <v>293</v>
      </c>
      <c r="C56" s="216" t="s">
        <v>299</v>
      </c>
    </row>
  </sheetData>
  <mergeCells count="16">
    <mergeCell ref="C47:I47"/>
    <mergeCell ref="C48:I48"/>
    <mergeCell ref="C49:I49"/>
    <mergeCell ref="C52:I52"/>
    <mergeCell ref="B16:J16"/>
    <mergeCell ref="A19:J19"/>
    <mergeCell ref="B20:J20"/>
    <mergeCell ref="C44:I44"/>
    <mergeCell ref="C45:I45"/>
    <mergeCell ref="C46:I46"/>
    <mergeCell ref="A1:J1"/>
    <mergeCell ref="B13:J13"/>
    <mergeCell ref="A2:J2"/>
    <mergeCell ref="A3:I3"/>
    <mergeCell ref="A4:H4"/>
    <mergeCell ref="B11:J11"/>
  </mergeCells>
  <pageMargins left="0.7806364829396325" right="0.5" top="0.74803040244969377" bottom="0.74803040244969377" header="0.31496062992125984" footer="0.31496062992125984"/>
  <pageSetup paperSize="9" scale="85" orientation="portrait" useFirstPageNumber="1" r:id="rId1"/>
  <headerFooter>
    <oddHeader>&amp;C&amp;"TH SarabunPSK,Bold"&amp;14&amp;P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61"/>
  <sheetViews>
    <sheetView view="pageLayout" zoomScaleNormal="100" zoomScaleSheetLayoutView="115" workbookViewId="0">
      <selection activeCell="A2" sqref="A2:K2"/>
    </sheetView>
  </sheetViews>
  <sheetFormatPr defaultRowHeight="15"/>
  <cols>
    <col min="1" max="16384" width="9.140625" style="212"/>
  </cols>
  <sheetData>
    <row r="2" spans="1:11" ht="26.25">
      <c r="A2" s="498" t="s">
        <v>246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</row>
    <row r="331" spans="1:11" ht="26.25">
      <c r="A331" s="498" t="s">
        <v>300</v>
      </c>
      <c r="B331" s="498"/>
      <c r="C331" s="498"/>
      <c r="D331" s="498"/>
      <c r="E331" s="498"/>
      <c r="F331" s="498"/>
      <c r="G331" s="498"/>
      <c r="H331" s="498"/>
      <c r="I331" s="498"/>
      <c r="J331" s="498"/>
      <c r="K331" s="498"/>
    </row>
    <row r="660" spans="1:11" ht="23.25">
      <c r="A660" s="489" t="s">
        <v>301</v>
      </c>
      <c r="B660" s="489"/>
      <c r="C660" s="489"/>
      <c r="D660" s="489"/>
      <c r="E660" s="489"/>
      <c r="F660" s="489"/>
      <c r="G660" s="489"/>
      <c r="H660" s="489"/>
      <c r="I660" s="489"/>
      <c r="J660" s="489"/>
      <c r="K660" s="489"/>
    </row>
    <row r="661" spans="1:11" ht="23.25">
      <c r="A661" s="489" t="s">
        <v>302</v>
      </c>
      <c r="B661" s="489"/>
      <c r="C661" s="489"/>
      <c r="D661" s="489"/>
      <c r="E661" s="489"/>
      <c r="F661" s="489"/>
      <c r="G661" s="489"/>
      <c r="H661" s="489"/>
      <c r="I661" s="489"/>
      <c r="J661" s="489"/>
      <c r="K661" s="489"/>
    </row>
  </sheetData>
  <mergeCells count="4">
    <mergeCell ref="A2:K2"/>
    <mergeCell ref="A331:K331"/>
    <mergeCell ref="A660:K660"/>
    <mergeCell ref="A661:K661"/>
  </mergeCells>
  <pageMargins left="0.7806364829396325" right="0.5" top="0.74803040244969377" bottom="0.74803040244969377" header="0.31496062992125984" footer="0.31496062992125984"/>
  <pageSetup scale="85" firstPageNumber="3" orientation="portrait" useFirstPageNumber="1" r:id="rId1"/>
  <headerFooter>
    <oddHeader>&amp;C&amp;"TH SarabunPSK,Bold"&amp;14&amp;P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"/>
  <sheetViews>
    <sheetView view="pageLayout" zoomScaleNormal="100" workbookViewId="0">
      <selection activeCell="E25" sqref="E25"/>
    </sheetView>
  </sheetViews>
  <sheetFormatPr defaultRowHeight="15"/>
  <cols>
    <col min="1" max="16384" width="9.140625" style="237"/>
  </cols>
  <sheetData>
    <row r="1" spans="1:23" ht="23.25">
      <c r="A1" s="499" t="s">
        <v>303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</row>
  </sheetData>
  <mergeCells count="1">
    <mergeCell ref="A1:K1"/>
  </mergeCells>
  <pageMargins left="0.7806364829396325" right="0.5" top="0.74803040244969377" bottom="0.74803040244969377" header="0.31496062992125984" footer="0.31496062992125984"/>
  <pageSetup paperSize="9" scale="85" firstPageNumber="19" orientation="portrait" useFirstPageNumber="1" r:id="rId1"/>
  <headerFooter>
    <oddHeader>&amp;C&amp;"TH SarabunPSK,Bold"&amp;14&amp;P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9"/>
  <sheetViews>
    <sheetView view="pageLayout" topLeftCell="A4" zoomScaleNormal="90" workbookViewId="0">
      <selection activeCell="D25" sqref="D25:G28"/>
    </sheetView>
  </sheetViews>
  <sheetFormatPr defaultRowHeight="18.75"/>
  <cols>
    <col min="1" max="1" width="4.140625" style="238" customWidth="1"/>
    <col min="2" max="2" width="21.28515625" style="239" customWidth="1"/>
    <col min="3" max="3" width="2.5703125" style="238" customWidth="1"/>
    <col min="4" max="7" width="13.7109375" style="238" hidden="1" customWidth="1"/>
    <col min="8" max="8" width="1.7109375" style="238" customWidth="1"/>
    <col min="9" max="11" width="9.140625" style="238"/>
    <col min="12" max="12" width="2" style="238" customWidth="1"/>
    <col min="13" max="14" width="9.140625" style="238"/>
    <col min="15" max="15" width="15.28515625" style="238" customWidth="1"/>
    <col min="16" max="16384" width="9.140625" style="238"/>
  </cols>
  <sheetData>
    <row r="1" spans="1:16" ht="21">
      <c r="A1" s="500" t="s">
        <v>304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</row>
    <row r="2" spans="1:16" ht="15" customHeight="1"/>
    <row r="3" spans="1:16" ht="21" customHeight="1">
      <c r="B3" s="501" t="s">
        <v>305</v>
      </c>
      <c r="D3" s="503"/>
      <c r="E3" s="503"/>
      <c r="F3" s="503"/>
      <c r="G3" s="504"/>
      <c r="I3" s="505" t="s">
        <v>306</v>
      </c>
      <c r="J3" s="506"/>
      <c r="K3" s="506"/>
      <c r="L3" s="506"/>
      <c r="M3" s="506"/>
      <c r="N3" s="506"/>
      <c r="O3" s="507"/>
    </row>
    <row r="4" spans="1:16" ht="21" customHeight="1">
      <c r="B4" s="502"/>
      <c r="D4" s="240"/>
      <c r="E4" s="240"/>
      <c r="F4" s="240"/>
      <c r="G4" s="240"/>
      <c r="I4" s="508"/>
      <c r="J4" s="509"/>
      <c r="K4" s="509"/>
      <c r="L4" s="509"/>
      <c r="M4" s="509"/>
      <c r="N4" s="509"/>
      <c r="O4" s="510"/>
    </row>
    <row r="5" spans="1:16" ht="15" customHeight="1"/>
    <row r="6" spans="1:16" ht="21.75" customHeight="1">
      <c r="D6" s="511" t="s">
        <v>307</v>
      </c>
      <c r="E6" s="512"/>
      <c r="F6" s="512"/>
      <c r="G6" s="513"/>
      <c r="I6" s="505" t="s">
        <v>308</v>
      </c>
      <c r="J6" s="506"/>
      <c r="K6" s="506"/>
      <c r="L6" s="506"/>
      <c r="M6" s="506"/>
      <c r="N6" s="506"/>
      <c r="O6" s="507"/>
    </row>
    <row r="7" spans="1:16">
      <c r="D7" s="520" t="s">
        <v>309</v>
      </c>
      <c r="E7" s="521"/>
      <c r="F7" s="521"/>
      <c r="G7" s="522"/>
      <c r="I7" s="514"/>
      <c r="J7" s="515"/>
      <c r="K7" s="515"/>
      <c r="L7" s="515"/>
      <c r="M7" s="515"/>
      <c r="N7" s="515"/>
      <c r="O7" s="516"/>
    </row>
    <row r="8" spans="1:16">
      <c r="B8" s="241"/>
      <c r="D8" s="520" t="s">
        <v>310</v>
      </c>
      <c r="E8" s="521"/>
      <c r="F8" s="521"/>
      <c r="G8" s="522"/>
      <c r="I8" s="514"/>
      <c r="J8" s="515"/>
      <c r="K8" s="515"/>
      <c r="L8" s="515"/>
      <c r="M8" s="515"/>
      <c r="N8" s="515"/>
      <c r="O8" s="516"/>
    </row>
    <row r="9" spans="1:16">
      <c r="B9" s="242" t="s">
        <v>311</v>
      </c>
      <c r="D9" s="520" t="s">
        <v>312</v>
      </c>
      <c r="E9" s="521"/>
      <c r="F9" s="521"/>
      <c r="G9" s="522"/>
      <c r="I9" s="514"/>
      <c r="J9" s="515"/>
      <c r="K9" s="515"/>
      <c r="L9" s="515"/>
      <c r="M9" s="515"/>
      <c r="N9" s="515"/>
      <c r="O9" s="516"/>
    </row>
    <row r="10" spans="1:16">
      <c r="B10" s="243" t="s">
        <v>313</v>
      </c>
      <c r="D10" s="520" t="s">
        <v>314</v>
      </c>
      <c r="E10" s="521"/>
      <c r="F10" s="521"/>
      <c r="G10" s="522"/>
      <c r="I10" s="514"/>
      <c r="J10" s="515"/>
      <c r="K10" s="515"/>
      <c r="L10" s="515"/>
      <c r="M10" s="515"/>
      <c r="N10" s="515"/>
      <c r="O10" s="516"/>
    </row>
    <row r="11" spans="1:16">
      <c r="B11" s="244"/>
      <c r="D11" s="245"/>
      <c r="E11" s="246"/>
      <c r="F11" s="246"/>
      <c r="G11" s="247"/>
      <c r="I11" s="514"/>
      <c r="J11" s="515"/>
      <c r="K11" s="515"/>
      <c r="L11" s="515"/>
      <c r="M11" s="515"/>
      <c r="N11" s="515"/>
      <c r="O11" s="516"/>
    </row>
    <row r="12" spans="1:16">
      <c r="D12" s="245"/>
      <c r="E12" s="246"/>
      <c r="F12" s="246"/>
      <c r="G12" s="247"/>
      <c r="I12" s="514"/>
      <c r="J12" s="515"/>
      <c r="K12" s="515"/>
      <c r="L12" s="515"/>
      <c r="M12" s="515"/>
      <c r="N12" s="515"/>
      <c r="O12" s="516"/>
    </row>
    <row r="13" spans="1:16">
      <c r="D13" s="245"/>
      <c r="E13" s="246"/>
      <c r="F13" s="246"/>
      <c r="G13" s="247"/>
      <c r="I13" s="514"/>
      <c r="J13" s="515"/>
      <c r="K13" s="515"/>
      <c r="L13" s="515"/>
      <c r="M13" s="515"/>
      <c r="N13" s="515"/>
      <c r="O13" s="516"/>
    </row>
    <row r="14" spans="1:16">
      <c r="D14" s="245"/>
      <c r="E14" s="246"/>
      <c r="F14" s="246"/>
      <c r="G14" s="247"/>
      <c r="I14" s="514"/>
      <c r="J14" s="515"/>
      <c r="K14" s="515"/>
      <c r="L14" s="515"/>
      <c r="M14" s="515"/>
      <c r="N14" s="515"/>
      <c r="O14" s="516"/>
    </row>
    <row r="15" spans="1:16">
      <c r="D15" s="245"/>
      <c r="E15" s="246"/>
      <c r="F15" s="246"/>
      <c r="G15" s="247"/>
      <c r="I15" s="517"/>
      <c r="J15" s="518"/>
      <c r="K15" s="518"/>
      <c r="L15" s="518"/>
      <c r="M15" s="518"/>
      <c r="N15" s="518"/>
      <c r="O15" s="519"/>
    </row>
    <row r="16" spans="1:16" ht="15" customHeight="1">
      <c r="D16" s="246"/>
      <c r="E16" s="246"/>
      <c r="F16" s="246"/>
      <c r="G16" s="246"/>
    </row>
    <row r="17" spans="2:15" ht="40.5" customHeight="1">
      <c r="B17" s="248" t="s">
        <v>315</v>
      </c>
      <c r="D17" s="249"/>
      <c r="E17" s="249"/>
      <c r="F17" s="249"/>
      <c r="G17" s="249"/>
      <c r="I17" s="523" t="s">
        <v>316</v>
      </c>
      <c r="J17" s="524"/>
      <c r="K17" s="524"/>
      <c r="L17" s="524"/>
      <c r="M17" s="524"/>
      <c r="N17" s="524"/>
      <c r="O17" s="525"/>
    </row>
    <row r="18" spans="2:15" ht="15" customHeight="1"/>
    <row r="19" spans="2:15" ht="21" customHeight="1">
      <c r="B19" s="501" t="s">
        <v>317</v>
      </c>
      <c r="D19" s="503" t="s">
        <v>318</v>
      </c>
      <c r="E19" s="503"/>
      <c r="F19" s="503"/>
      <c r="G19" s="504"/>
      <c r="I19" s="505" t="s">
        <v>319</v>
      </c>
      <c r="J19" s="527"/>
      <c r="K19" s="527"/>
      <c r="L19" s="527"/>
      <c r="M19" s="527"/>
      <c r="N19" s="527"/>
      <c r="O19" s="528"/>
    </row>
    <row r="20" spans="2:15" ht="21" customHeight="1">
      <c r="B20" s="526"/>
      <c r="D20" s="240"/>
      <c r="E20" s="240"/>
      <c r="F20" s="240"/>
      <c r="G20" s="240"/>
      <c r="I20" s="529"/>
      <c r="J20" s="530"/>
      <c r="K20" s="530"/>
      <c r="L20" s="530"/>
      <c r="M20" s="530"/>
      <c r="N20" s="530"/>
      <c r="O20" s="531"/>
    </row>
    <row r="21" spans="2:15" ht="15" customHeight="1"/>
    <row r="22" spans="2:15" ht="21" customHeight="1">
      <c r="B22" s="241" t="s">
        <v>320</v>
      </c>
      <c r="D22" s="511" t="s">
        <v>321</v>
      </c>
      <c r="E22" s="512"/>
      <c r="F22" s="512"/>
      <c r="G22" s="513"/>
      <c r="I22" s="505" t="s">
        <v>322</v>
      </c>
      <c r="J22" s="532"/>
      <c r="K22" s="532"/>
      <c r="L22" s="532"/>
      <c r="M22" s="532"/>
      <c r="N22" s="532"/>
      <c r="O22" s="533"/>
    </row>
    <row r="23" spans="2:15" ht="21" customHeight="1">
      <c r="B23" s="250" t="s">
        <v>323</v>
      </c>
      <c r="D23" s="245"/>
      <c r="E23" s="246"/>
      <c r="F23" s="246"/>
      <c r="G23" s="247"/>
      <c r="I23" s="534"/>
      <c r="J23" s="535"/>
      <c r="K23" s="535"/>
      <c r="L23" s="535"/>
      <c r="M23" s="535"/>
      <c r="N23" s="535"/>
      <c r="O23" s="536"/>
    </row>
    <row r="24" spans="2:15" ht="15" customHeight="1"/>
    <row r="25" spans="2:15" ht="18.75" customHeight="1">
      <c r="B25" s="251" t="s">
        <v>324</v>
      </c>
      <c r="D25" s="505" t="s">
        <v>325</v>
      </c>
      <c r="E25" s="537"/>
      <c r="F25" s="537"/>
      <c r="G25" s="538"/>
      <c r="I25" s="505" t="s">
        <v>326</v>
      </c>
      <c r="J25" s="527"/>
      <c r="K25" s="527"/>
      <c r="L25" s="527"/>
      <c r="M25" s="527"/>
      <c r="N25" s="527"/>
      <c r="O25" s="528"/>
    </row>
    <row r="26" spans="2:15">
      <c r="B26" s="243" t="s">
        <v>222</v>
      </c>
      <c r="D26" s="539"/>
      <c r="E26" s="540"/>
      <c r="F26" s="540"/>
      <c r="G26" s="541"/>
      <c r="I26" s="542"/>
      <c r="J26" s="543"/>
      <c r="K26" s="543"/>
      <c r="L26" s="543"/>
      <c r="M26" s="543"/>
      <c r="N26" s="543"/>
      <c r="O26" s="544"/>
    </row>
    <row r="27" spans="2:15">
      <c r="B27" s="243" t="s">
        <v>327</v>
      </c>
      <c r="D27" s="539"/>
      <c r="E27" s="540"/>
      <c r="F27" s="540"/>
      <c r="G27" s="541"/>
      <c r="I27" s="542"/>
      <c r="J27" s="543"/>
      <c r="K27" s="543"/>
      <c r="L27" s="543"/>
      <c r="M27" s="543"/>
      <c r="N27" s="543"/>
      <c r="O27" s="544"/>
    </row>
    <row r="28" spans="2:15">
      <c r="B28" s="244" t="s">
        <v>328</v>
      </c>
      <c r="D28" s="539"/>
      <c r="E28" s="540"/>
      <c r="F28" s="540"/>
      <c r="G28" s="541"/>
      <c r="I28" s="529"/>
      <c r="J28" s="530"/>
      <c r="K28" s="530"/>
      <c r="L28" s="530"/>
      <c r="M28" s="530"/>
      <c r="N28" s="530"/>
      <c r="O28" s="531"/>
    </row>
    <row r="29" spans="2:15" ht="15" customHeight="1">
      <c r="D29" s="252"/>
      <c r="E29" s="252"/>
      <c r="F29" s="252"/>
      <c r="G29" s="252"/>
    </row>
    <row r="30" spans="2:15" ht="21.75" customHeight="1">
      <c r="D30" s="511" t="s">
        <v>329</v>
      </c>
      <c r="E30" s="512"/>
      <c r="F30" s="512"/>
      <c r="G30" s="513"/>
      <c r="I30" s="505" t="s">
        <v>330</v>
      </c>
      <c r="J30" s="527"/>
      <c r="K30" s="527"/>
      <c r="L30" s="527"/>
      <c r="M30" s="527"/>
      <c r="N30" s="527"/>
      <c r="O30" s="528"/>
    </row>
    <row r="31" spans="2:15">
      <c r="B31" s="253" t="s">
        <v>331</v>
      </c>
      <c r="D31" s="520" t="s">
        <v>332</v>
      </c>
      <c r="E31" s="521"/>
      <c r="F31" s="521"/>
      <c r="G31" s="522"/>
      <c r="I31" s="542"/>
      <c r="J31" s="545"/>
      <c r="K31" s="545"/>
      <c r="L31" s="545"/>
      <c r="M31" s="545"/>
      <c r="N31" s="545"/>
      <c r="O31" s="544"/>
    </row>
    <row r="32" spans="2:15">
      <c r="B32" s="246"/>
      <c r="D32" s="546"/>
      <c r="E32" s="547"/>
      <c r="F32" s="547"/>
      <c r="G32" s="548"/>
      <c r="I32" s="529"/>
      <c r="J32" s="530"/>
      <c r="K32" s="530"/>
      <c r="L32" s="530"/>
      <c r="M32" s="530"/>
      <c r="N32" s="530"/>
      <c r="O32" s="531"/>
    </row>
    <row r="33" spans="2:15" ht="15" customHeight="1"/>
    <row r="34" spans="2:15" ht="18.75" customHeight="1">
      <c r="B34" s="549" t="s">
        <v>333</v>
      </c>
      <c r="D34" s="505" t="s">
        <v>334</v>
      </c>
      <c r="E34" s="532"/>
      <c r="F34" s="532"/>
      <c r="G34" s="533"/>
      <c r="I34" s="505" t="s">
        <v>335</v>
      </c>
      <c r="J34" s="527"/>
      <c r="K34" s="527"/>
      <c r="L34" s="527"/>
      <c r="M34" s="527"/>
      <c r="N34" s="527"/>
      <c r="O34" s="528"/>
    </row>
    <row r="35" spans="2:15">
      <c r="B35" s="550"/>
      <c r="D35" s="551"/>
      <c r="E35" s="552"/>
      <c r="F35" s="552"/>
      <c r="G35" s="553"/>
      <c r="I35" s="529"/>
      <c r="J35" s="530"/>
      <c r="K35" s="530"/>
      <c r="L35" s="530"/>
      <c r="M35" s="530"/>
      <c r="N35" s="530"/>
      <c r="O35" s="531"/>
    </row>
    <row r="36" spans="2:15" ht="15" customHeight="1">
      <c r="B36" s="254"/>
      <c r="D36" s="255"/>
      <c r="E36" s="255"/>
      <c r="F36" s="255"/>
      <c r="G36" s="255"/>
    </row>
    <row r="37" spans="2:15">
      <c r="B37" s="251" t="s">
        <v>336</v>
      </c>
      <c r="D37" s="520" t="s">
        <v>337</v>
      </c>
      <c r="E37" s="521"/>
      <c r="F37" s="521"/>
      <c r="G37" s="522"/>
      <c r="I37" s="505" t="s">
        <v>338</v>
      </c>
      <c r="J37" s="527"/>
      <c r="K37" s="527"/>
      <c r="L37" s="527"/>
      <c r="M37" s="527"/>
      <c r="N37" s="527"/>
      <c r="O37" s="528"/>
    </row>
    <row r="38" spans="2:15">
      <c r="B38" s="244" t="s">
        <v>238</v>
      </c>
      <c r="D38" s="520" t="s">
        <v>339</v>
      </c>
      <c r="E38" s="521"/>
      <c r="F38" s="521"/>
      <c r="G38" s="522"/>
      <c r="I38" s="529"/>
      <c r="J38" s="530"/>
      <c r="K38" s="530"/>
      <c r="L38" s="530"/>
      <c r="M38" s="530"/>
      <c r="N38" s="530"/>
      <c r="O38" s="531"/>
    </row>
    <row r="39" spans="2:15" ht="14.25" customHeight="1">
      <c r="B39" s="246"/>
      <c r="D39" s="520"/>
      <c r="E39" s="521"/>
      <c r="F39" s="521"/>
      <c r="G39" s="522"/>
    </row>
    <row r="40" spans="2:15">
      <c r="B40" s="549" t="s">
        <v>340</v>
      </c>
      <c r="D40" s="557" t="s">
        <v>341</v>
      </c>
      <c r="E40" s="558"/>
      <c r="F40" s="558"/>
      <c r="G40" s="559"/>
      <c r="I40" s="505" t="s">
        <v>342</v>
      </c>
      <c r="J40" s="527"/>
      <c r="K40" s="527"/>
      <c r="L40" s="527"/>
      <c r="M40" s="527"/>
      <c r="N40" s="527"/>
      <c r="O40" s="528"/>
    </row>
    <row r="41" spans="2:15">
      <c r="B41" s="556"/>
      <c r="D41" s="557"/>
      <c r="E41" s="558"/>
      <c r="F41" s="558"/>
      <c r="G41" s="559"/>
      <c r="I41" s="560"/>
      <c r="J41" s="561"/>
      <c r="K41" s="561"/>
      <c r="L41" s="561"/>
      <c r="M41" s="561"/>
      <c r="N41" s="561"/>
      <c r="O41" s="562"/>
    </row>
    <row r="42" spans="2:15" ht="15" customHeight="1"/>
    <row r="43" spans="2:15" ht="18.75" customHeight="1">
      <c r="B43" s="253" t="s">
        <v>343</v>
      </c>
      <c r="D43" s="520" t="s">
        <v>289</v>
      </c>
      <c r="E43" s="521"/>
      <c r="F43" s="521"/>
      <c r="G43" s="522"/>
      <c r="I43" s="505" t="s">
        <v>344</v>
      </c>
      <c r="J43" s="532"/>
      <c r="K43" s="532"/>
      <c r="L43" s="532"/>
      <c r="M43" s="532"/>
      <c r="N43" s="532"/>
      <c r="O43" s="533"/>
    </row>
    <row r="44" spans="2:15">
      <c r="B44" s="246"/>
      <c r="D44" s="256"/>
      <c r="E44" s="257"/>
      <c r="F44" s="257"/>
      <c r="G44" s="258"/>
      <c r="I44" s="534" t="s">
        <v>345</v>
      </c>
      <c r="J44" s="535"/>
      <c r="K44" s="535"/>
      <c r="L44" s="535"/>
      <c r="M44" s="535"/>
      <c r="N44" s="535"/>
      <c r="O44" s="536"/>
    </row>
    <row r="45" spans="2:15" ht="15.75" customHeight="1"/>
    <row r="46" spans="2:15" ht="18.75" customHeight="1">
      <c r="D46" s="532" t="s">
        <v>346</v>
      </c>
      <c r="E46" s="532"/>
      <c r="F46" s="532"/>
      <c r="G46" s="533"/>
    </row>
    <row r="47" spans="2:15">
      <c r="B47" s="246"/>
      <c r="D47" s="554"/>
      <c r="E47" s="554"/>
      <c r="F47" s="554"/>
      <c r="G47" s="555"/>
    </row>
    <row r="48" spans="2:15" ht="15" customHeight="1"/>
    <row r="49" spans="2:7">
      <c r="B49" s="246"/>
    </row>
    <row r="54" spans="2:7">
      <c r="F54" s="259"/>
      <c r="G54" s="259"/>
    </row>
    <row r="55" spans="2:7">
      <c r="G55" s="259"/>
    </row>
    <row r="56" spans="2:7" ht="15" customHeight="1">
      <c r="F56" s="259"/>
      <c r="G56" s="259"/>
    </row>
    <row r="58" spans="2:7">
      <c r="F58" s="259"/>
      <c r="G58" s="259"/>
    </row>
    <row r="59" spans="2:7">
      <c r="G59" s="259"/>
    </row>
  </sheetData>
  <mergeCells count="37">
    <mergeCell ref="I44:O44"/>
    <mergeCell ref="D46:G47"/>
    <mergeCell ref="D39:G39"/>
    <mergeCell ref="B40:B41"/>
    <mergeCell ref="D40:G40"/>
    <mergeCell ref="I40:O41"/>
    <mergeCell ref="D41:G41"/>
    <mergeCell ref="D43:G43"/>
    <mergeCell ref="I43:O43"/>
    <mergeCell ref="B34:B35"/>
    <mergeCell ref="D34:G35"/>
    <mergeCell ref="I34:O35"/>
    <mergeCell ref="D37:G37"/>
    <mergeCell ref="I37:O38"/>
    <mergeCell ref="D38:G38"/>
    <mergeCell ref="D25:G28"/>
    <mergeCell ref="I25:O28"/>
    <mergeCell ref="D30:G30"/>
    <mergeCell ref="I30:O32"/>
    <mergeCell ref="D31:G31"/>
    <mergeCell ref="D32:G32"/>
    <mergeCell ref="I17:O17"/>
    <mergeCell ref="B19:B20"/>
    <mergeCell ref="D19:G19"/>
    <mergeCell ref="I19:O20"/>
    <mergeCell ref="D22:G22"/>
    <mergeCell ref="I22:O23"/>
    <mergeCell ref="A1:P1"/>
    <mergeCell ref="B3:B4"/>
    <mergeCell ref="D3:G3"/>
    <mergeCell ref="I3:O4"/>
    <mergeCell ref="D6:G6"/>
    <mergeCell ref="I6:O15"/>
    <mergeCell ref="D7:G7"/>
    <mergeCell ref="D8:G8"/>
    <mergeCell ref="D9:G9"/>
    <mergeCell ref="D10:G10"/>
  </mergeCells>
  <printOptions horizontalCentered="1" verticalCentered="1"/>
  <pageMargins left="0.7806364829396325" right="0.5" top="0.74803040244969377" bottom="0.74803040244969377" header="0.31496062992125984" footer="0.31496062992125984"/>
  <pageSetup paperSize="9" scale="85" firstPageNumber="20" orientation="portrait" useFirstPageNumber="1" copies="2" r:id="rId1"/>
  <headerFooter>
    <oddHeader>&amp;C&amp;"TH SarabunPSK,Bold"&amp;14&amp;P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9"/>
  <sheetViews>
    <sheetView view="pageLayout" zoomScale="90" zoomScaleNormal="100" zoomScalePageLayoutView="90" workbookViewId="0">
      <selection activeCell="M94" sqref="M94"/>
    </sheetView>
  </sheetViews>
  <sheetFormatPr defaultRowHeight="18.75"/>
  <cols>
    <col min="1" max="1" width="17.5703125" style="160" customWidth="1"/>
    <col min="2" max="2" width="11.42578125" style="160" customWidth="1"/>
    <col min="3" max="3" width="14.5703125" style="161" customWidth="1"/>
    <col min="4" max="4" width="7.7109375" style="160" customWidth="1"/>
    <col min="5" max="5" width="14.5703125" style="161" customWidth="1"/>
    <col min="6" max="6" width="7.7109375" style="160" customWidth="1"/>
    <col min="7" max="7" width="14.5703125" style="161" customWidth="1"/>
    <col min="8" max="8" width="7.7109375" style="160" customWidth="1"/>
    <col min="9" max="9" width="14.42578125" style="160" customWidth="1"/>
    <col min="10" max="10" width="7.7109375" style="160" customWidth="1"/>
    <col min="11" max="11" width="8.140625" style="160" customWidth="1"/>
    <col min="12" max="12" width="13.5703125" style="189" customWidth="1"/>
    <col min="13" max="13" width="9.28515625" style="189" customWidth="1"/>
    <col min="14" max="15" width="10.42578125" style="160" customWidth="1"/>
    <col min="16" max="16" width="10.5703125" style="160" customWidth="1"/>
    <col min="17" max="17" width="11.7109375" style="160" customWidth="1"/>
    <col min="18" max="19" width="11.140625" style="160" customWidth="1"/>
    <col min="20" max="16384" width="9.140625" style="160"/>
  </cols>
  <sheetData>
    <row r="1" spans="1:13" ht="19.5" customHeight="1">
      <c r="A1" s="492" t="s">
        <v>234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</row>
    <row r="2" spans="1:13" ht="19.5" customHeight="1">
      <c r="A2" s="492" t="s">
        <v>235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</row>
    <row r="3" spans="1:13" ht="19.5" customHeight="1">
      <c r="A3" s="492" t="s">
        <v>233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</row>
    <row r="4" spans="1:13" ht="24.75" customHeight="1">
      <c r="A4" s="492" t="s">
        <v>291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</row>
    <row r="5" spans="1:13" ht="24.75" customHeight="1">
      <c r="A5" s="338"/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566" t="s">
        <v>221</v>
      </c>
      <c r="M5" s="566"/>
    </row>
    <row r="6" spans="1:13" s="349" customFormat="1" ht="48.75" customHeight="1">
      <c r="A6" s="402" t="s">
        <v>237</v>
      </c>
      <c r="B6" s="568" t="s">
        <v>223</v>
      </c>
      <c r="C6" s="568"/>
      <c r="D6" s="568" t="s">
        <v>224</v>
      </c>
      <c r="E6" s="568"/>
      <c r="F6" s="568" t="s">
        <v>225</v>
      </c>
      <c r="G6" s="568"/>
      <c r="H6" s="568" t="s">
        <v>226</v>
      </c>
      <c r="I6" s="568"/>
      <c r="J6" s="569" t="s">
        <v>380</v>
      </c>
      <c r="K6" s="570"/>
      <c r="L6" s="567" t="s">
        <v>381</v>
      </c>
      <c r="M6" s="567"/>
    </row>
    <row r="7" spans="1:13" ht="37.5">
      <c r="A7" s="403" t="s">
        <v>238</v>
      </c>
      <c r="B7" s="178" t="s">
        <v>214</v>
      </c>
      <c r="C7" s="179" t="s">
        <v>222</v>
      </c>
      <c r="D7" s="178" t="s">
        <v>214</v>
      </c>
      <c r="E7" s="179" t="s">
        <v>222</v>
      </c>
      <c r="F7" s="178" t="s">
        <v>214</v>
      </c>
      <c r="G7" s="179" t="s">
        <v>222</v>
      </c>
      <c r="H7" s="178" t="s">
        <v>214</v>
      </c>
      <c r="I7" s="179" t="s">
        <v>222</v>
      </c>
      <c r="J7" s="178" t="s">
        <v>382</v>
      </c>
      <c r="K7" s="178" t="s">
        <v>383</v>
      </c>
      <c r="L7" s="337" t="s">
        <v>382</v>
      </c>
      <c r="M7" s="337" t="s">
        <v>383</v>
      </c>
    </row>
    <row r="8" spans="1:13" ht="21">
      <c r="A8" s="181" t="s">
        <v>213</v>
      </c>
      <c r="B8" s="182">
        <f>นครราชสีมา!C9</f>
        <v>13</v>
      </c>
      <c r="C8" s="183">
        <f>นครราชสีมา!D9</f>
        <v>7108078</v>
      </c>
      <c r="D8" s="184">
        <f>นครราชสีมา!C34</f>
        <v>44</v>
      </c>
      <c r="E8" s="183">
        <f>นครราชสีมา!D34</f>
        <v>44838230</v>
      </c>
      <c r="F8" s="185">
        <f>นครราชสีมา!C95</f>
        <v>9</v>
      </c>
      <c r="G8" s="183">
        <f>นครราชสีมา!D95</f>
        <v>829330</v>
      </c>
      <c r="H8" s="185">
        <f>นครราชสีมา!C110</f>
        <v>2</v>
      </c>
      <c r="I8" s="186">
        <f>นครราชสีมา!D110</f>
        <v>47670</v>
      </c>
      <c r="J8" s="187">
        <f t="shared" ref="J8:J11" si="0">SUM(B8,D8,F8,H8)</f>
        <v>68</v>
      </c>
      <c r="K8" s="190">
        <f>J8*100/J12</f>
        <v>34.693877551020407</v>
      </c>
      <c r="L8" s="188">
        <f>SUM(C8,E8,G8,I8)</f>
        <v>52823308</v>
      </c>
      <c r="M8" s="190">
        <f>L8*100/L12</f>
        <v>79.997200727644227</v>
      </c>
    </row>
    <row r="9" spans="1:13" ht="21">
      <c r="A9" s="170" t="s">
        <v>215</v>
      </c>
      <c r="B9" s="166">
        <f>สุรินทร์!C9</f>
        <v>4</v>
      </c>
      <c r="C9" s="167">
        <f>สุรินทร์!D9</f>
        <v>107440</v>
      </c>
      <c r="D9" s="168">
        <f>สุรินทร์!C17</f>
        <v>29</v>
      </c>
      <c r="E9" s="167">
        <f>สุรินทร์!D17</f>
        <v>2842884</v>
      </c>
      <c r="F9" s="172">
        <f>สุรินทร์!C51</f>
        <v>16</v>
      </c>
      <c r="G9" s="167">
        <f>สุรินทร์!D51</f>
        <v>338521</v>
      </c>
      <c r="H9" s="172">
        <f>สุรินทร์!C72</f>
        <v>2</v>
      </c>
      <c r="I9" s="169">
        <f>สุรินทร์!D72</f>
        <v>0</v>
      </c>
      <c r="J9" s="173">
        <f t="shared" si="0"/>
        <v>51</v>
      </c>
      <c r="K9" s="191">
        <f>J9*100/J12</f>
        <v>26.020408163265305</v>
      </c>
      <c r="L9" s="171">
        <f>SUM(C9,E9,G9,I9)</f>
        <v>3288845</v>
      </c>
      <c r="M9" s="191">
        <f>L9*100/L12</f>
        <v>4.9807254333088924</v>
      </c>
    </row>
    <row r="10" spans="1:13" ht="21">
      <c r="A10" s="170" t="s">
        <v>216</v>
      </c>
      <c r="B10" s="166">
        <f>ขอนแก่น!C9</f>
        <v>5</v>
      </c>
      <c r="C10" s="167">
        <f>ขอนแก่น!D9</f>
        <v>2893700</v>
      </c>
      <c r="D10" s="168">
        <f>ขอนแก่น!C18</f>
        <v>37</v>
      </c>
      <c r="E10" s="167">
        <f>ขอนแก่น!D18</f>
        <v>4860382.5</v>
      </c>
      <c r="F10" s="172" t="s">
        <v>129</v>
      </c>
      <c r="G10" s="167">
        <v>0</v>
      </c>
      <c r="H10" s="172">
        <f>ขอนแก่น!C62</f>
        <v>2</v>
      </c>
      <c r="I10" s="169">
        <f>ขอนแก่น!D62</f>
        <v>0</v>
      </c>
      <c r="J10" s="173">
        <f t="shared" si="0"/>
        <v>44</v>
      </c>
      <c r="K10" s="191">
        <f>J10*100/J12</f>
        <v>22.448979591836736</v>
      </c>
      <c r="L10" s="171">
        <f>SUM(C10,E10,G10,I10)</f>
        <v>7754082.5</v>
      </c>
      <c r="M10" s="191">
        <f>L10*100/L12</f>
        <v>11.743014924608913</v>
      </c>
    </row>
    <row r="11" spans="1:13" ht="21">
      <c r="A11" s="192" t="s">
        <v>217</v>
      </c>
      <c r="B11" s="470">
        <f>'สรุป สก.'!$B$11</f>
        <v>17</v>
      </c>
      <c r="C11" s="194">
        <f>'สรุป สก.'!$C$11</f>
        <v>1009630</v>
      </c>
      <c r="D11" s="470">
        <f>'สรุป สก.'!$D$11</f>
        <v>15</v>
      </c>
      <c r="E11" s="194">
        <f>'สรุป สก.'!E11</f>
        <v>1055580</v>
      </c>
      <c r="F11" s="470">
        <f>'สรุป สก.'!F11</f>
        <v>1</v>
      </c>
      <c r="G11" s="193">
        <f>'สรุป สก.'!G11</f>
        <v>100000</v>
      </c>
      <c r="H11" s="193">
        <v>0</v>
      </c>
      <c r="I11" s="194">
        <v>0</v>
      </c>
      <c r="J11" s="471">
        <f t="shared" si="0"/>
        <v>33</v>
      </c>
      <c r="K11" s="196">
        <f>J11*100/J12</f>
        <v>16.836734693877553</v>
      </c>
      <c r="L11" s="195">
        <f>SUM(C11,E11,G11,I11)</f>
        <v>2165210</v>
      </c>
      <c r="M11" s="196">
        <f>L11*100/L12</f>
        <v>3.2790589144379703</v>
      </c>
    </row>
    <row r="12" spans="1:13" ht="21">
      <c r="A12" s="197" t="s">
        <v>227</v>
      </c>
      <c r="B12" s="198">
        <f t="shared" ref="B12:I12" si="1">SUM(B8:B11)</f>
        <v>39</v>
      </c>
      <c r="C12" s="199">
        <f>SUM(C8:C11)</f>
        <v>11118848</v>
      </c>
      <c r="D12" s="200">
        <f t="shared" si="1"/>
        <v>125</v>
      </c>
      <c r="E12" s="199">
        <f t="shared" si="1"/>
        <v>53597076.5</v>
      </c>
      <c r="F12" s="200">
        <f t="shared" si="1"/>
        <v>26</v>
      </c>
      <c r="G12" s="199">
        <f t="shared" si="1"/>
        <v>1267851</v>
      </c>
      <c r="H12" s="200">
        <f t="shared" si="1"/>
        <v>6</v>
      </c>
      <c r="I12" s="199">
        <f t="shared" si="1"/>
        <v>47670</v>
      </c>
      <c r="J12" s="200">
        <f>SUM(J8:J11)</f>
        <v>196</v>
      </c>
      <c r="K12" s="201">
        <f>J12*100/J12</f>
        <v>100</v>
      </c>
      <c r="L12" s="199">
        <f>SUM(L8:L11)</f>
        <v>66031445.5</v>
      </c>
      <c r="M12" s="201">
        <f>L12*100/L12</f>
        <v>100</v>
      </c>
    </row>
    <row r="13" spans="1:13" s="189" customFormat="1">
      <c r="A13" s="202" t="s">
        <v>236</v>
      </c>
      <c r="B13" s="201">
        <f>B12*100/J12</f>
        <v>19.897959183673468</v>
      </c>
      <c r="C13" s="201">
        <f>C12*100/L12</f>
        <v>16.838716638423431</v>
      </c>
      <c r="D13" s="201">
        <f>D12*100/J12</f>
        <v>63.775510204081634</v>
      </c>
      <c r="E13" s="201">
        <f>E12*100/L12</f>
        <v>81.169018933562498</v>
      </c>
      <c r="F13" s="201">
        <f>F12*100/J12</f>
        <v>13.26530612244898</v>
      </c>
      <c r="G13" s="201">
        <f>G12*100/L12</f>
        <v>1.9200715513641149</v>
      </c>
      <c r="H13" s="201">
        <f>H12*100/J12</f>
        <v>3.0612244897959182</v>
      </c>
      <c r="I13" s="201">
        <f>I12*100/L12</f>
        <v>7.2192876649959145E-2</v>
      </c>
      <c r="J13" s="201">
        <f>J12*100/J12</f>
        <v>100</v>
      </c>
      <c r="K13" s="202"/>
      <c r="L13" s="201">
        <f>L12*100/L12</f>
        <v>100</v>
      </c>
      <c r="M13" s="202"/>
    </row>
    <row r="14" spans="1:13">
      <c r="A14" s="563" t="s">
        <v>376</v>
      </c>
      <c r="B14" s="564"/>
      <c r="C14" s="564"/>
      <c r="D14" s="565"/>
    </row>
    <row r="15" spans="1:13">
      <c r="A15" s="406" t="s">
        <v>370</v>
      </c>
      <c r="B15" s="407"/>
      <c r="C15" s="339">
        <f>นครราชสีมา!C121+สุรินทร์!C82+ขอนแก่น!C70</f>
        <v>5</v>
      </c>
      <c r="D15" s="339" t="s">
        <v>343</v>
      </c>
      <c r="G15" s="160"/>
    </row>
    <row r="16" spans="1:13">
      <c r="A16" s="406" t="s">
        <v>371</v>
      </c>
      <c r="B16" s="407"/>
      <c r="C16" s="339">
        <f>นครราชสีมา!C122</f>
        <v>1</v>
      </c>
      <c r="D16" s="339" t="s">
        <v>343</v>
      </c>
      <c r="G16" s="160"/>
    </row>
    <row r="17" spans="1:13">
      <c r="A17" s="406" t="s">
        <v>372</v>
      </c>
      <c r="B17" s="407"/>
      <c r="C17" s="339">
        <f>นครราชสีมา!C123</f>
        <v>3</v>
      </c>
      <c r="D17" s="339" t="s">
        <v>343</v>
      </c>
      <c r="G17" s="160"/>
    </row>
    <row r="18" spans="1:13">
      <c r="A18" s="406" t="s">
        <v>442</v>
      </c>
      <c r="B18" s="407"/>
      <c r="C18" s="473">
        <f>สกลนคร!C64</f>
        <v>1</v>
      </c>
      <c r="D18" s="339" t="s">
        <v>343</v>
      </c>
      <c r="G18" s="160"/>
    </row>
    <row r="19" spans="1:13">
      <c r="A19" s="406" t="s">
        <v>374</v>
      </c>
      <c r="B19" s="407"/>
      <c r="C19" s="339">
        <f>นครราชสีมา!C124</f>
        <v>3</v>
      </c>
      <c r="D19" s="339" t="s">
        <v>343</v>
      </c>
      <c r="G19" s="160"/>
    </row>
    <row r="20" spans="1:13">
      <c r="A20" s="406" t="s">
        <v>361</v>
      </c>
      <c r="B20" s="407"/>
      <c r="C20" s="339">
        <f>นครราชสีมา!C120+สุรินทร์!C81+ขอนแก่น!C69+สกลนคร!C63</f>
        <v>156</v>
      </c>
      <c r="D20" s="339" t="s">
        <v>343</v>
      </c>
    </row>
    <row r="21" spans="1:13">
      <c r="A21" s="406" t="s">
        <v>360</v>
      </c>
      <c r="B21" s="407"/>
      <c r="C21" s="339">
        <f>นครราชสีมา!C125+สุรินทร์!C83+สกลนคร!C67</f>
        <v>7</v>
      </c>
      <c r="D21" s="339" t="s">
        <v>343</v>
      </c>
      <c r="G21" s="160"/>
    </row>
    <row r="22" spans="1:13">
      <c r="A22" s="406" t="s">
        <v>359</v>
      </c>
      <c r="B22" s="407"/>
      <c r="C22" s="339">
        <f>นครราชสีมา!C126+สุรินทร์!C84</f>
        <v>11</v>
      </c>
      <c r="D22" s="339" t="s">
        <v>343</v>
      </c>
      <c r="G22" s="160"/>
    </row>
    <row r="23" spans="1:13">
      <c r="A23" s="406" t="s">
        <v>373</v>
      </c>
      <c r="B23" s="407"/>
      <c r="C23" s="339">
        <f>นครราชสีมา!C127</f>
        <v>1</v>
      </c>
      <c r="D23" s="339" t="s">
        <v>343</v>
      </c>
      <c r="G23" s="160"/>
    </row>
    <row r="24" spans="1:13">
      <c r="A24" s="406" t="s">
        <v>363</v>
      </c>
      <c r="B24" s="407"/>
      <c r="C24" s="339">
        <f>สุรินทร์!C85</f>
        <v>2</v>
      </c>
      <c r="D24" s="339" t="s">
        <v>343</v>
      </c>
      <c r="G24" s="160"/>
    </row>
    <row r="25" spans="1:13">
      <c r="A25" s="406" t="s">
        <v>441</v>
      </c>
      <c r="B25" s="407"/>
      <c r="C25" s="473">
        <f>สกลนคร!C65</f>
        <v>4</v>
      </c>
      <c r="D25" s="339" t="s">
        <v>343</v>
      </c>
      <c r="G25" s="160"/>
    </row>
    <row r="26" spans="1:13">
      <c r="A26" s="406" t="s">
        <v>362</v>
      </c>
      <c r="B26" s="407"/>
      <c r="C26" s="339">
        <f>สุรินทร์!C86</f>
        <v>1</v>
      </c>
      <c r="D26" s="339" t="s">
        <v>343</v>
      </c>
      <c r="G26" s="160"/>
    </row>
    <row r="27" spans="1:13">
      <c r="A27" s="406" t="s">
        <v>443</v>
      </c>
      <c r="B27" s="407"/>
      <c r="C27" s="473">
        <f>สกลนคร!C66</f>
        <v>1</v>
      </c>
      <c r="D27" s="339" t="s">
        <v>343</v>
      </c>
      <c r="G27" s="160"/>
    </row>
    <row r="28" spans="1:13">
      <c r="A28" s="563" t="s">
        <v>227</v>
      </c>
      <c r="B28" s="565"/>
      <c r="C28" s="329">
        <f>SUM(C15:C27)</f>
        <v>196</v>
      </c>
      <c r="D28" s="409" t="s">
        <v>343</v>
      </c>
      <c r="G28" s="160"/>
    </row>
    <row r="29" spans="1:13" s="189" customFormat="1">
      <c r="E29" s="335"/>
    </row>
    <row r="31" spans="1:13" ht="19.5" customHeight="1">
      <c r="A31" s="336"/>
      <c r="B31" s="336"/>
      <c r="C31" s="336"/>
      <c r="D31" s="336"/>
      <c r="E31" s="336"/>
      <c r="F31" s="336"/>
      <c r="G31" s="336"/>
      <c r="H31" s="336"/>
      <c r="I31" s="336"/>
      <c r="J31" s="336"/>
      <c r="K31" s="336"/>
      <c r="L31" s="336" t="s">
        <v>291</v>
      </c>
      <c r="M31" s="336"/>
    </row>
    <row r="32" spans="1:13" ht="19.5" customHeight="1">
      <c r="A32" s="336"/>
      <c r="B32" s="336"/>
      <c r="C32" s="336"/>
      <c r="D32" s="336"/>
      <c r="E32" s="336"/>
      <c r="F32" s="336"/>
      <c r="G32" s="336"/>
      <c r="H32" s="336"/>
      <c r="I32" s="336"/>
      <c r="J32" s="336"/>
      <c r="K32" s="336"/>
      <c r="L32" s="336"/>
      <c r="M32" s="336"/>
    </row>
    <row r="33" spans="1:13" ht="19.5" customHeight="1">
      <c r="A33" s="336"/>
      <c r="B33" s="336"/>
      <c r="C33" s="336"/>
      <c r="D33" s="336"/>
      <c r="E33" s="336"/>
      <c r="F33" s="336"/>
      <c r="G33" s="336"/>
      <c r="H33" s="336"/>
      <c r="I33" s="336"/>
      <c r="J33" s="336"/>
      <c r="K33" s="336"/>
      <c r="L33" s="336"/>
      <c r="M33" s="336"/>
    </row>
    <row r="34" spans="1:13" ht="19.5" customHeight="1">
      <c r="A34" s="336"/>
      <c r="B34" s="336"/>
      <c r="C34" s="336"/>
      <c r="D34" s="336"/>
      <c r="E34" s="336"/>
      <c r="F34" s="336"/>
      <c r="G34" s="336"/>
      <c r="H34" s="336"/>
      <c r="I34" s="336"/>
      <c r="J34" s="336"/>
      <c r="K34" s="336"/>
      <c r="L34" s="336"/>
      <c r="M34" s="336"/>
    </row>
    <row r="35" spans="1:13" ht="19.5" customHeight="1">
      <c r="A35" s="336"/>
      <c r="B35" s="336"/>
      <c r="C35" s="336"/>
      <c r="D35" s="336"/>
      <c r="E35" s="336"/>
      <c r="F35" s="336"/>
      <c r="G35" s="336"/>
      <c r="H35" s="336"/>
      <c r="I35" s="336"/>
      <c r="J35" s="336"/>
      <c r="K35" s="336"/>
      <c r="L35" s="336"/>
      <c r="M35" s="336"/>
    </row>
    <row r="36" spans="1:13" ht="19.5" customHeight="1">
      <c r="A36" s="336"/>
      <c r="B36" s="336"/>
      <c r="C36" s="336"/>
      <c r="D36" s="336"/>
      <c r="E36" s="336"/>
      <c r="F36" s="336"/>
      <c r="G36" s="336"/>
      <c r="H36" s="336"/>
      <c r="I36" s="336"/>
      <c r="J36" s="336"/>
      <c r="K36" s="336"/>
      <c r="L36" s="336"/>
      <c r="M36" s="336"/>
    </row>
    <row r="37" spans="1:13" ht="19.5" customHeight="1">
      <c r="A37" s="336"/>
      <c r="B37" s="336"/>
      <c r="C37" s="336"/>
      <c r="D37" s="336"/>
      <c r="E37" s="336"/>
      <c r="F37" s="336"/>
      <c r="G37" s="336"/>
      <c r="H37" s="336"/>
      <c r="I37" s="336"/>
      <c r="J37" s="336"/>
      <c r="K37" s="336"/>
      <c r="L37" s="336"/>
      <c r="M37" s="336"/>
    </row>
    <row r="38" spans="1:13" ht="19.5" customHeight="1">
      <c r="A38" s="336"/>
      <c r="B38" s="336"/>
      <c r="C38" s="336"/>
      <c r="D38" s="336"/>
      <c r="E38" s="336"/>
      <c r="F38" s="336"/>
      <c r="G38" s="336"/>
      <c r="H38" s="336"/>
      <c r="I38" s="336"/>
      <c r="J38" s="336"/>
      <c r="K38" s="336"/>
      <c r="L38" s="336"/>
      <c r="M38" s="336"/>
    </row>
    <row r="39" spans="1:13" ht="19.5" customHeight="1">
      <c r="A39" s="336"/>
      <c r="B39" s="336"/>
      <c r="C39" s="336"/>
      <c r="D39" s="336"/>
      <c r="E39" s="336"/>
      <c r="F39" s="336"/>
      <c r="G39" s="336"/>
      <c r="H39" s="336"/>
      <c r="I39" s="336"/>
      <c r="J39" s="336"/>
      <c r="K39" s="336"/>
      <c r="L39" s="336"/>
      <c r="M39" s="336"/>
    </row>
    <row r="40" spans="1:13" ht="19.5" customHeight="1">
      <c r="A40" s="336"/>
      <c r="B40" s="336"/>
      <c r="C40" s="336"/>
      <c r="D40" s="336"/>
      <c r="E40" s="336"/>
      <c r="F40" s="336"/>
      <c r="G40" s="336"/>
      <c r="H40" s="336"/>
      <c r="I40" s="336"/>
      <c r="J40" s="336"/>
      <c r="K40" s="336"/>
      <c r="L40" s="336"/>
      <c r="M40" s="336"/>
    </row>
    <row r="41" spans="1:13" ht="19.5" customHeight="1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</row>
    <row r="42" spans="1:13" ht="19.5" customHeight="1">
      <c r="A42" s="336"/>
      <c r="B42" s="336"/>
      <c r="C42" s="336"/>
      <c r="D42" s="336"/>
      <c r="E42" s="336"/>
      <c r="F42" s="336"/>
      <c r="G42" s="336"/>
      <c r="H42" s="336"/>
      <c r="I42" s="336"/>
      <c r="J42" s="336"/>
      <c r="K42" s="336"/>
      <c r="L42" s="336"/>
      <c r="M42" s="336"/>
    </row>
    <row r="43" spans="1:13" ht="19.5" customHeight="1">
      <c r="A43" s="336"/>
      <c r="B43" s="336"/>
      <c r="C43" s="336"/>
      <c r="D43" s="336"/>
      <c r="E43" s="336"/>
      <c r="F43" s="336"/>
      <c r="G43" s="336"/>
      <c r="H43" s="336"/>
      <c r="I43" s="336"/>
      <c r="J43" s="336"/>
      <c r="K43" s="336"/>
      <c r="L43" s="336"/>
      <c r="M43" s="336"/>
    </row>
    <row r="44" spans="1:13" ht="19.5" customHeight="1">
      <c r="A44" s="336"/>
      <c r="B44" s="336"/>
      <c r="C44" s="336"/>
      <c r="D44" s="336"/>
      <c r="E44" s="336"/>
      <c r="F44" s="336"/>
      <c r="G44" s="336"/>
      <c r="H44" s="336"/>
      <c r="I44" s="336"/>
      <c r="J44" s="336"/>
      <c r="K44" s="336"/>
      <c r="L44" s="336"/>
      <c r="M44" s="336"/>
    </row>
    <row r="45" spans="1:13" ht="19.5" customHeight="1">
      <c r="A45" s="336"/>
      <c r="B45" s="336"/>
      <c r="C45" s="336"/>
      <c r="D45" s="336"/>
      <c r="E45" s="336"/>
      <c r="F45" s="336"/>
      <c r="G45" s="336"/>
      <c r="H45" s="336"/>
      <c r="I45" s="336"/>
      <c r="J45" s="336"/>
      <c r="K45" s="336"/>
      <c r="L45" s="336"/>
      <c r="M45" s="336"/>
    </row>
    <row r="46" spans="1:13" ht="19.5" customHeight="1">
      <c r="A46" s="336"/>
      <c r="B46" s="336"/>
      <c r="C46" s="336"/>
      <c r="D46" s="336"/>
      <c r="E46" s="336"/>
      <c r="F46" s="336"/>
      <c r="G46" s="336"/>
      <c r="H46" s="336"/>
      <c r="I46" s="336"/>
      <c r="J46" s="336"/>
      <c r="K46" s="336"/>
      <c r="L46" s="336"/>
      <c r="M46" s="336"/>
    </row>
    <row r="47" spans="1:13" ht="19.5" customHeight="1">
      <c r="A47" s="336"/>
      <c r="B47" s="336"/>
      <c r="C47" s="336"/>
      <c r="D47" s="336"/>
      <c r="E47" s="336"/>
      <c r="F47" s="336"/>
      <c r="G47" s="336"/>
      <c r="H47" s="336"/>
      <c r="I47" s="336"/>
      <c r="J47" s="336"/>
      <c r="K47" s="336"/>
      <c r="L47" s="336"/>
      <c r="M47" s="336"/>
    </row>
    <row r="48" spans="1:13" ht="19.5" customHeight="1">
      <c r="A48" s="336"/>
      <c r="B48" s="336"/>
      <c r="C48" s="336"/>
      <c r="D48" s="336"/>
      <c r="E48" s="336"/>
      <c r="F48" s="336"/>
      <c r="G48" s="336"/>
      <c r="H48" s="336"/>
      <c r="I48" s="336"/>
      <c r="J48" s="336"/>
      <c r="K48" s="336"/>
      <c r="L48" s="336"/>
      <c r="M48" s="336"/>
    </row>
    <row r="49" spans="1:13" ht="19.5" customHeight="1">
      <c r="A49" s="336"/>
      <c r="B49" s="336"/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</row>
    <row r="50" spans="1:13" ht="19.5" customHeight="1">
      <c r="A50" s="336"/>
      <c r="B50" s="336"/>
      <c r="C50" s="336"/>
      <c r="D50" s="336"/>
      <c r="E50" s="336"/>
      <c r="F50" s="336"/>
      <c r="G50" s="336"/>
      <c r="H50" s="336"/>
      <c r="I50" s="336"/>
      <c r="J50" s="336"/>
      <c r="K50" s="336"/>
      <c r="L50" s="336"/>
      <c r="M50" s="336"/>
    </row>
    <row r="51" spans="1:13" ht="19.5" customHeight="1">
      <c r="A51" s="336"/>
      <c r="B51" s="336"/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</row>
    <row r="52" spans="1:13" ht="19.5" customHeight="1">
      <c r="A52" s="336"/>
      <c r="B52" s="336"/>
      <c r="C52" s="336"/>
      <c r="D52" s="336"/>
      <c r="E52" s="336"/>
      <c r="F52" s="336"/>
      <c r="G52" s="336"/>
      <c r="H52" s="336"/>
      <c r="I52" s="336"/>
      <c r="J52" s="336"/>
      <c r="K52" s="336"/>
      <c r="L52" s="336"/>
      <c r="M52" s="336"/>
    </row>
    <row r="53" spans="1:13" ht="19.5" customHeight="1">
      <c r="A53" s="336"/>
      <c r="B53" s="336"/>
      <c r="C53" s="336"/>
      <c r="D53" s="336"/>
      <c r="E53" s="336"/>
      <c r="F53" s="336"/>
      <c r="G53" s="336"/>
      <c r="H53" s="336"/>
      <c r="I53" s="336"/>
      <c r="J53" s="336"/>
      <c r="K53" s="336"/>
      <c r="L53" s="336"/>
      <c r="M53" s="336"/>
    </row>
    <row r="54" spans="1:13" ht="19.5" customHeight="1">
      <c r="A54" s="404"/>
      <c r="B54" s="404"/>
      <c r="C54" s="404"/>
      <c r="D54" s="404"/>
      <c r="E54" s="404"/>
      <c r="F54" s="404"/>
      <c r="G54" s="404"/>
      <c r="H54" s="404"/>
      <c r="I54" s="404"/>
      <c r="J54" s="404"/>
      <c r="K54" s="404"/>
      <c r="L54" s="404"/>
      <c r="M54" s="404"/>
    </row>
    <row r="55" spans="1:13" ht="19.5" customHeight="1">
      <c r="A55" s="404"/>
      <c r="B55" s="404"/>
      <c r="C55" s="404"/>
      <c r="D55" s="404"/>
      <c r="E55" s="404"/>
      <c r="F55" s="404"/>
      <c r="G55" s="404"/>
      <c r="H55" s="404"/>
      <c r="I55" s="404"/>
      <c r="J55" s="404"/>
      <c r="K55" s="404"/>
      <c r="L55" s="404"/>
      <c r="M55" s="404"/>
    </row>
    <row r="56" spans="1:13" ht="19.5" customHeight="1">
      <c r="A56" s="336"/>
      <c r="B56" s="336"/>
      <c r="C56" s="336"/>
      <c r="D56" s="336"/>
      <c r="E56" s="336"/>
      <c r="F56" s="336"/>
      <c r="G56" s="336"/>
      <c r="H56" s="336"/>
      <c r="I56" s="336"/>
      <c r="J56" s="336"/>
      <c r="K56" s="336"/>
      <c r="L56" s="336"/>
      <c r="M56" s="336"/>
    </row>
    <row r="57" spans="1:13" ht="19.5" customHeight="1">
      <c r="A57" s="336"/>
      <c r="B57" s="336"/>
      <c r="C57" s="336"/>
      <c r="D57" s="336"/>
      <c r="E57" s="336"/>
      <c r="F57" s="336"/>
      <c r="G57" s="336"/>
      <c r="H57" s="336"/>
      <c r="I57" s="336"/>
      <c r="J57" s="336"/>
      <c r="K57" s="336"/>
      <c r="L57" s="336"/>
      <c r="M57" s="336"/>
    </row>
    <row r="58" spans="1:13" ht="19.5" customHeight="1">
      <c r="A58" s="336"/>
      <c r="B58" s="336"/>
      <c r="C58" s="336"/>
      <c r="D58" s="336"/>
      <c r="E58" s="336"/>
      <c r="F58" s="336"/>
      <c r="G58" s="336"/>
      <c r="H58" s="336"/>
      <c r="I58" s="336"/>
      <c r="J58" s="336"/>
      <c r="K58" s="336"/>
      <c r="L58" s="336"/>
      <c r="M58" s="336"/>
    </row>
    <row r="59" spans="1:13" ht="19.5" customHeight="1">
      <c r="A59" s="336"/>
      <c r="B59" s="336"/>
      <c r="C59" s="336"/>
      <c r="D59" s="336"/>
      <c r="E59" s="336"/>
      <c r="F59" s="336"/>
      <c r="G59" s="336"/>
      <c r="H59" s="336"/>
      <c r="I59" s="336"/>
      <c r="J59" s="336"/>
      <c r="K59" s="336"/>
      <c r="L59" s="336"/>
      <c r="M59" s="336"/>
    </row>
  </sheetData>
  <mergeCells count="13">
    <mergeCell ref="A1:M1"/>
    <mergeCell ref="A2:M2"/>
    <mergeCell ref="A3:M3"/>
    <mergeCell ref="B6:C6"/>
    <mergeCell ref="D6:E6"/>
    <mergeCell ref="F6:G6"/>
    <mergeCell ref="H6:I6"/>
    <mergeCell ref="J6:K6"/>
    <mergeCell ref="A14:D14"/>
    <mergeCell ref="A28:B28"/>
    <mergeCell ref="A4:M4"/>
    <mergeCell ref="L5:M5"/>
    <mergeCell ref="L6:M6"/>
  </mergeCells>
  <pageMargins left="0.69444444444444442" right="0.47222222222222221" top="0.75" bottom="0.75" header="0.3" footer="0.3"/>
  <pageSetup scale="80" firstPageNumber="21" orientation="landscape" useFirstPageNumber="1" r:id="rId1"/>
  <headerFooter>
    <oddHeader>&amp;C&amp;P</oddHeader>
    <oddFooter>&amp;C&amp;P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7"/>
  <sheetViews>
    <sheetView view="pageBreakPreview" topLeftCell="A106" zoomScale="60" zoomScaleNormal="85" zoomScalePageLayoutView="80" workbookViewId="0">
      <selection activeCell="C120" sqref="C120"/>
    </sheetView>
  </sheetViews>
  <sheetFormatPr defaultRowHeight="18.75"/>
  <cols>
    <col min="1" max="1" width="4" style="363" customWidth="1"/>
    <col min="2" max="2" width="52.5703125" style="1" customWidth="1"/>
    <col min="3" max="3" width="9.28515625" style="2" customWidth="1"/>
    <col min="4" max="4" width="12.42578125" style="2" customWidth="1"/>
    <col min="5" max="5" width="12" style="2" customWidth="1"/>
    <col min="6" max="6" width="12.140625" style="2" customWidth="1"/>
    <col min="7" max="7" width="11.85546875" style="2" customWidth="1"/>
    <col min="8" max="9" width="11.140625" style="2" customWidth="1"/>
    <col min="10" max="10" width="11.85546875" style="2" customWidth="1"/>
    <col min="11" max="12" width="10.42578125" style="2" customWidth="1"/>
    <col min="13" max="13" width="10.5703125" style="2" customWidth="1"/>
    <col min="14" max="14" width="11.7109375" style="2" customWidth="1"/>
    <col min="15" max="16" width="11.140625" style="2" customWidth="1"/>
    <col min="17" max="17" width="22.42578125" style="384" customWidth="1"/>
    <col min="18" max="16384" width="9.140625" style="2"/>
  </cols>
  <sheetData>
    <row r="1" spans="1:17" s="160" customFormat="1" ht="19.5" customHeight="1">
      <c r="A1" s="492" t="s">
        <v>347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</row>
    <row r="2" spans="1:17" s="160" customFormat="1" ht="19.5" customHeight="1">
      <c r="A2" s="492" t="s">
        <v>79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</row>
    <row r="3" spans="1:17" s="160" customFormat="1" ht="19.5" customHeight="1">
      <c r="A3" s="492" t="s">
        <v>233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</row>
    <row r="4" spans="1:17" s="164" customFormat="1">
      <c r="A4" s="571" t="s">
        <v>291</v>
      </c>
      <c r="B4" s="571" t="s">
        <v>85</v>
      </c>
      <c r="C4" s="571" t="s">
        <v>81</v>
      </c>
      <c r="D4" s="571" t="s">
        <v>0</v>
      </c>
      <c r="E4" s="573" t="s">
        <v>14</v>
      </c>
      <c r="F4" s="574"/>
      <c r="G4" s="574"/>
      <c r="H4" s="573" t="s">
        <v>384</v>
      </c>
      <c r="I4" s="574"/>
      <c r="J4" s="574"/>
      <c r="K4" s="574"/>
      <c r="L4" s="574"/>
      <c r="M4" s="574"/>
      <c r="N4" s="574"/>
      <c r="O4" s="574"/>
      <c r="P4" s="574"/>
      <c r="Q4" s="575" t="s">
        <v>355</v>
      </c>
    </row>
    <row r="5" spans="1:17" s="164" customFormat="1" ht="24.75" customHeight="1">
      <c r="A5" s="572"/>
      <c r="B5" s="572"/>
      <c r="C5" s="572"/>
      <c r="D5" s="572"/>
      <c r="E5" s="316" t="s">
        <v>1</v>
      </c>
      <c r="F5" s="316" t="s">
        <v>2</v>
      </c>
      <c r="G5" s="316" t="s">
        <v>3</v>
      </c>
      <c r="H5" s="316" t="s">
        <v>4</v>
      </c>
      <c r="I5" s="316" t="s">
        <v>5</v>
      </c>
      <c r="J5" s="316" t="s">
        <v>6</v>
      </c>
      <c r="K5" s="316" t="s">
        <v>7</v>
      </c>
      <c r="L5" s="316" t="s">
        <v>8</v>
      </c>
      <c r="M5" s="316" t="s">
        <v>9</v>
      </c>
      <c r="N5" s="316" t="s">
        <v>10</v>
      </c>
      <c r="O5" s="316" t="s">
        <v>11</v>
      </c>
      <c r="P5" s="316" t="s">
        <v>12</v>
      </c>
      <c r="Q5" s="576"/>
    </row>
    <row r="6" spans="1:17" s="3" customFormat="1" ht="25.5" customHeight="1">
      <c r="A6" s="28"/>
      <c r="B6" s="28" t="s">
        <v>80</v>
      </c>
      <c r="C6" s="29">
        <f>SUM(C7)</f>
        <v>68</v>
      </c>
      <c r="D6" s="30">
        <f>SUM(E6:P6)</f>
        <v>52823308</v>
      </c>
      <c r="E6" s="577">
        <f>SUM(E7:G7)</f>
        <v>17602813</v>
      </c>
      <c r="F6" s="578"/>
      <c r="G6" s="579"/>
      <c r="H6" s="577">
        <f>SUM(H7:J7)</f>
        <v>14349667</v>
      </c>
      <c r="I6" s="578"/>
      <c r="J6" s="579"/>
      <c r="K6" s="577">
        <f>SUM(K7:M7)</f>
        <v>10537634</v>
      </c>
      <c r="L6" s="578"/>
      <c r="M6" s="579"/>
      <c r="N6" s="577">
        <f>SUM(N7:P7)</f>
        <v>10333194</v>
      </c>
      <c r="O6" s="578"/>
      <c r="P6" s="579"/>
      <c r="Q6" s="367"/>
    </row>
    <row r="7" spans="1:17" s="3" customFormat="1" ht="25.5" customHeight="1">
      <c r="A7" s="31"/>
      <c r="B7" s="31" t="s">
        <v>79</v>
      </c>
      <c r="C7" s="32">
        <f t="shared" ref="C7:P7" si="0">SUM(C9,C34,C95,C110)</f>
        <v>68</v>
      </c>
      <c r="D7" s="54">
        <f t="shared" si="0"/>
        <v>52823308</v>
      </c>
      <c r="E7" s="54">
        <f t="shared" si="0"/>
        <v>129321</v>
      </c>
      <c r="F7" s="54">
        <f t="shared" si="0"/>
        <v>6059861</v>
      </c>
      <c r="G7" s="54">
        <f t="shared" si="0"/>
        <v>11413631</v>
      </c>
      <c r="H7" s="54">
        <f t="shared" si="0"/>
        <v>2031416</v>
      </c>
      <c r="I7" s="54">
        <f t="shared" si="0"/>
        <v>1404251</v>
      </c>
      <c r="J7" s="54">
        <f t="shared" si="0"/>
        <v>10914000</v>
      </c>
      <c r="K7" s="54">
        <f t="shared" si="0"/>
        <v>269701</v>
      </c>
      <c r="L7" s="54">
        <f t="shared" si="0"/>
        <v>436337</v>
      </c>
      <c r="M7" s="54">
        <f t="shared" si="0"/>
        <v>9831596</v>
      </c>
      <c r="N7" s="54">
        <f t="shared" si="0"/>
        <v>447917</v>
      </c>
      <c r="O7" s="54">
        <f t="shared" si="0"/>
        <v>183281</v>
      </c>
      <c r="P7" s="54">
        <f t="shared" si="0"/>
        <v>9701996</v>
      </c>
      <c r="Q7" s="368"/>
    </row>
    <row r="8" spans="1:17" s="3" customFormat="1" ht="25.5" customHeight="1">
      <c r="A8" s="350"/>
      <c r="B8" s="25" t="s">
        <v>84</v>
      </c>
      <c r="C8" s="26" t="s">
        <v>13</v>
      </c>
      <c r="D8" s="26" t="s">
        <v>13</v>
      </c>
      <c r="E8" s="26" t="s">
        <v>13</v>
      </c>
      <c r="F8" s="26" t="s">
        <v>13</v>
      </c>
      <c r="G8" s="26" t="s">
        <v>13</v>
      </c>
      <c r="H8" s="26" t="s">
        <v>13</v>
      </c>
      <c r="I8" s="26" t="s">
        <v>13</v>
      </c>
      <c r="J8" s="26" t="s">
        <v>13</v>
      </c>
      <c r="K8" s="26" t="s">
        <v>13</v>
      </c>
      <c r="L8" s="26" t="s">
        <v>13</v>
      </c>
      <c r="M8" s="26" t="s">
        <v>13</v>
      </c>
      <c r="N8" s="26" t="s">
        <v>13</v>
      </c>
      <c r="O8" s="26" t="s">
        <v>13</v>
      </c>
      <c r="P8" s="26" t="s">
        <v>13</v>
      </c>
      <c r="Q8" s="369"/>
    </row>
    <row r="9" spans="1:17" s="3" customFormat="1" ht="25.5" customHeight="1">
      <c r="A9" s="351"/>
      <c r="B9" s="24" t="s">
        <v>82</v>
      </c>
      <c r="C9" s="33">
        <f t="shared" ref="C9:P9" si="1">SUM(C11)</f>
        <v>13</v>
      </c>
      <c r="D9" s="128">
        <f t="shared" si="1"/>
        <v>7108078</v>
      </c>
      <c r="E9" s="128">
        <f t="shared" si="1"/>
        <v>4200</v>
      </c>
      <c r="F9" s="128">
        <f t="shared" si="1"/>
        <v>5804500</v>
      </c>
      <c r="G9" s="128">
        <f t="shared" si="1"/>
        <v>169570</v>
      </c>
      <c r="H9" s="128">
        <f t="shared" si="1"/>
        <v>54900</v>
      </c>
      <c r="I9" s="128">
        <f t="shared" si="1"/>
        <v>31820</v>
      </c>
      <c r="J9" s="128">
        <f t="shared" si="1"/>
        <v>964898</v>
      </c>
      <c r="K9" s="128">
        <f t="shared" si="1"/>
        <v>18630</v>
      </c>
      <c r="L9" s="128">
        <f t="shared" si="1"/>
        <v>0</v>
      </c>
      <c r="M9" s="128">
        <f t="shared" si="1"/>
        <v>0</v>
      </c>
      <c r="N9" s="128">
        <f t="shared" si="1"/>
        <v>46400</v>
      </c>
      <c r="O9" s="128">
        <f t="shared" si="1"/>
        <v>13160</v>
      </c>
      <c r="P9" s="128">
        <f t="shared" si="1"/>
        <v>0</v>
      </c>
      <c r="Q9" s="370"/>
    </row>
    <row r="10" spans="1:17" s="3" customFormat="1" ht="25.5" customHeight="1">
      <c r="A10" s="352"/>
      <c r="B10" s="80" t="s">
        <v>80</v>
      </c>
      <c r="C10" s="81">
        <f>SUM(C11)</f>
        <v>13</v>
      </c>
      <c r="D10" s="82">
        <f>SUM(E10:P10)</f>
        <v>7108078</v>
      </c>
      <c r="E10" s="580">
        <f>SUM(E11:G11)</f>
        <v>5978270</v>
      </c>
      <c r="F10" s="580"/>
      <c r="G10" s="580"/>
      <c r="H10" s="580">
        <f>SUM(H11:J11)</f>
        <v>1051618</v>
      </c>
      <c r="I10" s="580"/>
      <c r="J10" s="580"/>
      <c r="K10" s="580">
        <f>SUM(K11:M11)</f>
        <v>18630</v>
      </c>
      <c r="L10" s="580"/>
      <c r="M10" s="580"/>
      <c r="N10" s="580">
        <f>SUM(N11:P11)</f>
        <v>59560</v>
      </c>
      <c r="O10" s="580"/>
      <c r="P10" s="580"/>
      <c r="Q10" s="371"/>
    </row>
    <row r="11" spans="1:17" s="3" customFormat="1" ht="25.5" customHeight="1">
      <c r="A11" s="353"/>
      <c r="B11" s="84" t="s">
        <v>79</v>
      </c>
      <c r="C11" s="85">
        <f>SUM(C12,C14,C16,C18,C20,C22,C26,C31)</f>
        <v>13</v>
      </c>
      <c r="D11" s="86">
        <f t="shared" ref="D11:P11" si="2">SUM(D12,D14,D16,D18,D20,D22,D26,D31)</f>
        <v>7108078</v>
      </c>
      <c r="E11" s="86">
        <f t="shared" si="2"/>
        <v>4200</v>
      </c>
      <c r="F11" s="86">
        <f t="shared" si="2"/>
        <v>5804500</v>
      </c>
      <c r="G11" s="86">
        <f t="shared" si="2"/>
        <v>169570</v>
      </c>
      <c r="H11" s="86">
        <f t="shared" si="2"/>
        <v>54900</v>
      </c>
      <c r="I11" s="86">
        <f t="shared" si="2"/>
        <v>31820</v>
      </c>
      <c r="J11" s="86">
        <f t="shared" si="2"/>
        <v>964898</v>
      </c>
      <c r="K11" s="86">
        <f t="shared" si="2"/>
        <v>18630</v>
      </c>
      <c r="L11" s="86">
        <f t="shared" si="2"/>
        <v>0</v>
      </c>
      <c r="M11" s="86">
        <f t="shared" si="2"/>
        <v>0</v>
      </c>
      <c r="N11" s="86">
        <f t="shared" si="2"/>
        <v>46400</v>
      </c>
      <c r="O11" s="86">
        <f t="shared" si="2"/>
        <v>13160</v>
      </c>
      <c r="P11" s="86">
        <f t="shared" si="2"/>
        <v>0</v>
      </c>
      <c r="Q11" s="371"/>
    </row>
    <row r="12" spans="1:17" s="3" customFormat="1" ht="22.5" customHeight="1">
      <c r="A12" s="354"/>
      <c r="B12" s="15" t="s">
        <v>68</v>
      </c>
      <c r="C12" s="16">
        <f t="shared" ref="C12:P12" si="3">SUM(C13)</f>
        <v>1</v>
      </c>
      <c r="D12" s="17">
        <f>SUM(D13)</f>
        <v>5804500</v>
      </c>
      <c r="E12" s="17">
        <f t="shared" si="3"/>
        <v>0</v>
      </c>
      <c r="F12" s="17">
        <f t="shared" si="3"/>
        <v>5804500</v>
      </c>
      <c r="G12" s="17">
        <f t="shared" si="3"/>
        <v>0</v>
      </c>
      <c r="H12" s="17">
        <f t="shared" si="3"/>
        <v>0</v>
      </c>
      <c r="I12" s="17">
        <f t="shared" si="3"/>
        <v>0</v>
      </c>
      <c r="J12" s="17">
        <f t="shared" si="3"/>
        <v>0</v>
      </c>
      <c r="K12" s="17">
        <f t="shared" si="3"/>
        <v>0</v>
      </c>
      <c r="L12" s="17">
        <f t="shared" si="3"/>
        <v>0</v>
      </c>
      <c r="M12" s="17">
        <f t="shared" si="3"/>
        <v>0</v>
      </c>
      <c r="N12" s="17">
        <f t="shared" si="3"/>
        <v>0</v>
      </c>
      <c r="O12" s="17">
        <f t="shared" si="3"/>
        <v>0</v>
      </c>
      <c r="P12" s="17">
        <f t="shared" si="3"/>
        <v>0</v>
      </c>
      <c r="Q12" s="372"/>
    </row>
    <row r="13" spans="1:17" s="3" customFormat="1" ht="44.25" customHeight="1">
      <c r="A13" s="355">
        <v>1</v>
      </c>
      <c r="B13" s="6" t="s">
        <v>23</v>
      </c>
      <c r="C13" s="5">
        <v>1</v>
      </c>
      <c r="D13" s="7">
        <v>5804500</v>
      </c>
      <c r="E13" s="7">
        <v>0</v>
      </c>
      <c r="F13" s="7">
        <v>5804500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366" t="s">
        <v>361</v>
      </c>
    </row>
    <row r="14" spans="1:17" s="3" customFormat="1" ht="23.25" customHeight="1">
      <c r="A14" s="356"/>
      <c r="B14" s="87" t="s">
        <v>64</v>
      </c>
      <c r="C14" s="89">
        <f t="shared" ref="C14:P14" si="4">SUM(C15)</f>
        <v>1</v>
      </c>
      <c r="D14" s="34">
        <f>SUM(D15)</f>
        <v>27500</v>
      </c>
      <c r="E14" s="34">
        <f t="shared" si="4"/>
        <v>0</v>
      </c>
      <c r="F14" s="34">
        <f t="shared" si="4"/>
        <v>0</v>
      </c>
      <c r="G14" s="34">
        <f t="shared" si="4"/>
        <v>0</v>
      </c>
      <c r="H14" s="34">
        <f t="shared" si="4"/>
        <v>27500</v>
      </c>
      <c r="I14" s="34">
        <f t="shared" si="4"/>
        <v>0</v>
      </c>
      <c r="J14" s="34">
        <f t="shared" si="4"/>
        <v>0</v>
      </c>
      <c r="K14" s="34">
        <f t="shared" si="4"/>
        <v>0</v>
      </c>
      <c r="L14" s="34">
        <f t="shared" si="4"/>
        <v>0</v>
      </c>
      <c r="M14" s="34">
        <f t="shared" si="4"/>
        <v>0</v>
      </c>
      <c r="N14" s="34">
        <f t="shared" si="4"/>
        <v>0</v>
      </c>
      <c r="O14" s="34">
        <f t="shared" si="4"/>
        <v>0</v>
      </c>
      <c r="P14" s="34">
        <f t="shared" si="4"/>
        <v>0</v>
      </c>
      <c r="Q14" s="373"/>
    </row>
    <row r="15" spans="1:17" ht="45" customHeight="1">
      <c r="A15" s="355">
        <v>2</v>
      </c>
      <c r="B15" s="6" t="s">
        <v>16</v>
      </c>
      <c r="C15" s="5">
        <v>1</v>
      </c>
      <c r="D15" s="7">
        <v>27500</v>
      </c>
      <c r="E15" s="7">
        <v>0</v>
      </c>
      <c r="F15" s="7">
        <v>0</v>
      </c>
      <c r="G15" s="7">
        <v>0</v>
      </c>
      <c r="H15" s="7">
        <v>27500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374" t="s">
        <v>361</v>
      </c>
    </row>
    <row r="16" spans="1:17" s="3" customFormat="1" ht="24.75" customHeight="1">
      <c r="A16" s="354"/>
      <c r="B16" s="15" t="s">
        <v>66</v>
      </c>
      <c r="C16" s="18">
        <f t="shared" ref="C16:P16" si="5">SUM(C17)</f>
        <v>1</v>
      </c>
      <c r="D16" s="17">
        <f>SUM(D17)</f>
        <v>18630</v>
      </c>
      <c r="E16" s="17">
        <f t="shared" si="5"/>
        <v>0</v>
      </c>
      <c r="F16" s="17">
        <f t="shared" si="5"/>
        <v>0</v>
      </c>
      <c r="G16" s="17">
        <f t="shared" si="5"/>
        <v>0</v>
      </c>
      <c r="H16" s="17">
        <f t="shared" si="5"/>
        <v>0</v>
      </c>
      <c r="I16" s="17">
        <f t="shared" si="5"/>
        <v>0</v>
      </c>
      <c r="J16" s="17">
        <f t="shared" si="5"/>
        <v>0</v>
      </c>
      <c r="K16" s="17">
        <f t="shared" si="5"/>
        <v>18630</v>
      </c>
      <c r="L16" s="17">
        <f t="shared" si="5"/>
        <v>0</v>
      </c>
      <c r="M16" s="17">
        <f t="shared" si="5"/>
        <v>0</v>
      </c>
      <c r="N16" s="17">
        <f t="shared" si="5"/>
        <v>0</v>
      </c>
      <c r="O16" s="17">
        <f t="shared" si="5"/>
        <v>0</v>
      </c>
      <c r="P16" s="17">
        <f t="shared" si="5"/>
        <v>0</v>
      </c>
      <c r="Q16" s="373"/>
    </row>
    <row r="17" spans="1:17" ht="102" customHeight="1">
      <c r="A17" s="355">
        <v>3</v>
      </c>
      <c r="B17" s="6" t="s">
        <v>20</v>
      </c>
      <c r="C17" s="5">
        <v>1</v>
      </c>
      <c r="D17" s="7">
        <v>18630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18630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374" t="s">
        <v>361</v>
      </c>
    </row>
    <row r="18" spans="1:17" s="20" customFormat="1">
      <c r="A18" s="354"/>
      <c r="B18" s="15" t="s">
        <v>65</v>
      </c>
      <c r="C18" s="18">
        <f t="shared" ref="C18:P18" si="6">SUM(C19)</f>
        <v>1</v>
      </c>
      <c r="D18" s="17">
        <f t="shared" si="6"/>
        <v>936598</v>
      </c>
      <c r="E18" s="17">
        <f t="shared" si="6"/>
        <v>0</v>
      </c>
      <c r="F18" s="17">
        <f t="shared" si="6"/>
        <v>0</v>
      </c>
      <c r="G18" s="17">
        <f t="shared" si="6"/>
        <v>0</v>
      </c>
      <c r="H18" s="17">
        <f t="shared" si="6"/>
        <v>0</v>
      </c>
      <c r="I18" s="17">
        <f t="shared" si="6"/>
        <v>0</v>
      </c>
      <c r="J18" s="17">
        <f t="shared" si="6"/>
        <v>936598</v>
      </c>
      <c r="K18" s="17">
        <f t="shared" si="6"/>
        <v>0</v>
      </c>
      <c r="L18" s="17">
        <f t="shared" si="6"/>
        <v>0</v>
      </c>
      <c r="M18" s="17">
        <f t="shared" si="6"/>
        <v>0</v>
      </c>
      <c r="N18" s="17">
        <f t="shared" si="6"/>
        <v>0</v>
      </c>
      <c r="O18" s="17">
        <f t="shared" si="6"/>
        <v>0</v>
      </c>
      <c r="P18" s="17">
        <f t="shared" si="6"/>
        <v>0</v>
      </c>
      <c r="Q18" s="373"/>
    </row>
    <row r="19" spans="1:17" ht="60" customHeight="1">
      <c r="A19" s="355">
        <v>4</v>
      </c>
      <c r="B19" s="6" t="s">
        <v>19</v>
      </c>
      <c r="C19" s="5">
        <v>1</v>
      </c>
      <c r="D19" s="7">
        <v>936598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936598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374" t="s">
        <v>361</v>
      </c>
    </row>
    <row r="20" spans="1:17" s="3" customFormat="1" ht="22.5" customHeight="1">
      <c r="A20" s="354"/>
      <c r="B20" s="15" t="s">
        <v>70</v>
      </c>
      <c r="C20" s="16">
        <f t="shared" ref="C20:P20" si="7">SUM(C21)</f>
        <v>1</v>
      </c>
      <c r="D20" s="17">
        <f t="shared" si="7"/>
        <v>27080</v>
      </c>
      <c r="E20" s="17">
        <f t="shared" si="7"/>
        <v>0</v>
      </c>
      <c r="F20" s="17">
        <f t="shared" si="7"/>
        <v>0</v>
      </c>
      <c r="G20" s="17">
        <f t="shared" si="7"/>
        <v>0</v>
      </c>
      <c r="H20" s="17">
        <f t="shared" si="7"/>
        <v>0</v>
      </c>
      <c r="I20" s="17">
        <f t="shared" si="7"/>
        <v>13920</v>
      </c>
      <c r="J20" s="17">
        <f t="shared" si="7"/>
        <v>0</v>
      </c>
      <c r="K20" s="17">
        <f t="shared" si="7"/>
        <v>0</v>
      </c>
      <c r="L20" s="17">
        <f t="shared" si="7"/>
        <v>0</v>
      </c>
      <c r="M20" s="17">
        <f t="shared" si="7"/>
        <v>0</v>
      </c>
      <c r="N20" s="17">
        <f t="shared" si="7"/>
        <v>0</v>
      </c>
      <c r="O20" s="17">
        <f t="shared" si="7"/>
        <v>13160</v>
      </c>
      <c r="P20" s="17">
        <f t="shared" si="7"/>
        <v>0</v>
      </c>
      <c r="Q20" s="373"/>
    </row>
    <row r="21" spans="1:17" ht="42" customHeight="1">
      <c r="A21" s="355">
        <v>5</v>
      </c>
      <c r="B21" s="6" t="s">
        <v>25</v>
      </c>
      <c r="C21" s="5">
        <v>1</v>
      </c>
      <c r="D21" s="7">
        <v>27080</v>
      </c>
      <c r="E21" s="7">
        <v>0</v>
      </c>
      <c r="F21" s="7">
        <v>0</v>
      </c>
      <c r="G21" s="7">
        <v>0</v>
      </c>
      <c r="H21" s="7">
        <v>0</v>
      </c>
      <c r="I21" s="7">
        <v>13920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13160</v>
      </c>
      <c r="P21" s="7">
        <v>0</v>
      </c>
      <c r="Q21" s="374" t="s">
        <v>361</v>
      </c>
    </row>
    <row r="22" spans="1:17" s="3" customFormat="1">
      <c r="A22" s="354"/>
      <c r="B22" s="15" t="s">
        <v>71</v>
      </c>
      <c r="C22" s="18">
        <f t="shared" ref="C22:P22" si="8">SUM(C23:C25)</f>
        <v>3</v>
      </c>
      <c r="D22" s="17">
        <f>SUM(D23:D25)</f>
        <v>169570</v>
      </c>
      <c r="E22" s="17">
        <f t="shared" si="8"/>
        <v>0</v>
      </c>
      <c r="F22" s="17">
        <f t="shared" si="8"/>
        <v>0</v>
      </c>
      <c r="G22" s="17">
        <f t="shared" si="8"/>
        <v>169570</v>
      </c>
      <c r="H22" s="17">
        <f t="shared" si="8"/>
        <v>0</v>
      </c>
      <c r="I22" s="17">
        <f t="shared" si="8"/>
        <v>0</v>
      </c>
      <c r="J22" s="17">
        <f t="shared" si="8"/>
        <v>0</v>
      </c>
      <c r="K22" s="17">
        <f t="shared" si="8"/>
        <v>0</v>
      </c>
      <c r="L22" s="17">
        <f t="shared" si="8"/>
        <v>0</v>
      </c>
      <c r="M22" s="17">
        <f t="shared" si="8"/>
        <v>0</v>
      </c>
      <c r="N22" s="17">
        <f t="shared" si="8"/>
        <v>0</v>
      </c>
      <c r="O22" s="17">
        <f t="shared" si="8"/>
        <v>0</v>
      </c>
      <c r="P22" s="17">
        <f t="shared" si="8"/>
        <v>0</v>
      </c>
      <c r="Q22" s="373"/>
    </row>
    <row r="23" spans="1:17" ht="43.5" customHeight="1">
      <c r="A23" s="355">
        <v>6</v>
      </c>
      <c r="B23" s="6" t="s">
        <v>26</v>
      </c>
      <c r="C23" s="5">
        <v>1</v>
      </c>
      <c r="D23" s="7">
        <v>69070</v>
      </c>
      <c r="E23" s="7">
        <v>0</v>
      </c>
      <c r="F23" s="7">
        <v>0</v>
      </c>
      <c r="G23" s="7">
        <v>69070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374" t="s">
        <v>361</v>
      </c>
    </row>
    <row r="24" spans="1:17" ht="46.5" customHeight="1">
      <c r="A24" s="355">
        <v>7</v>
      </c>
      <c r="B24" s="6" t="s">
        <v>27</v>
      </c>
      <c r="C24" s="5">
        <v>1</v>
      </c>
      <c r="D24" s="7">
        <v>80500</v>
      </c>
      <c r="E24" s="7">
        <v>0</v>
      </c>
      <c r="F24" s="7">
        <v>0</v>
      </c>
      <c r="G24" s="7">
        <v>80500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374" t="s">
        <v>361</v>
      </c>
    </row>
    <row r="25" spans="1:17" s="162" customFormat="1" ht="27.75" customHeight="1">
      <c r="A25" s="355">
        <v>8</v>
      </c>
      <c r="B25" s="6" t="s">
        <v>180</v>
      </c>
      <c r="C25" s="5">
        <v>1</v>
      </c>
      <c r="D25" s="7">
        <v>20000</v>
      </c>
      <c r="E25" s="7">
        <v>0</v>
      </c>
      <c r="F25" s="7">
        <v>0</v>
      </c>
      <c r="G25" s="7">
        <v>20000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374" t="s">
        <v>361</v>
      </c>
    </row>
    <row r="26" spans="1:17" s="3" customFormat="1" ht="24.75" customHeight="1">
      <c r="A26" s="354"/>
      <c r="B26" s="15" t="s">
        <v>75</v>
      </c>
      <c r="C26" s="16">
        <f t="shared" ref="C26:P26" si="9">SUM(C27:C30)</f>
        <v>4</v>
      </c>
      <c r="D26" s="17">
        <f>SUM(D27:D30)</f>
        <v>4200</v>
      </c>
      <c r="E26" s="17">
        <f t="shared" si="9"/>
        <v>4200</v>
      </c>
      <c r="F26" s="17">
        <f t="shared" si="9"/>
        <v>0</v>
      </c>
      <c r="G26" s="17">
        <f t="shared" si="9"/>
        <v>0</v>
      </c>
      <c r="H26" s="17">
        <f t="shared" si="9"/>
        <v>0</v>
      </c>
      <c r="I26" s="17">
        <f t="shared" si="9"/>
        <v>0</v>
      </c>
      <c r="J26" s="17">
        <f t="shared" si="9"/>
        <v>0</v>
      </c>
      <c r="K26" s="17">
        <f t="shared" si="9"/>
        <v>0</v>
      </c>
      <c r="L26" s="17">
        <f t="shared" si="9"/>
        <v>0</v>
      </c>
      <c r="M26" s="17">
        <f t="shared" si="9"/>
        <v>0</v>
      </c>
      <c r="N26" s="17">
        <f t="shared" si="9"/>
        <v>0</v>
      </c>
      <c r="O26" s="17">
        <f t="shared" si="9"/>
        <v>0</v>
      </c>
      <c r="P26" s="17">
        <f t="shared" si="9"/>
        <v>0</v>
      </c>
      <c r="Q26" s="373"/>
    </row>
    <row r="27" spans="1:17" ht="28.5" customHeight="1">
      <c r="A27" s="355">
        <v>9</v>
      </c>
      <c r="B27" s="6" t="s">
        <v>35</v>
      </c>
      <c r="C27" s="5">
        <v>1</v>
      </c>
      <c r="D27" s="7">
        <v>4200</v>
      </c>
      <c r="E27" s="7">
        <v>4200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374" t="s">
        <v>361</v>
      </c>
    </row>
    <row r="28" spans="1:17" s="125" customFormat="1" ht="22.5" customHeight="1">
      <c r="A28" s="355">
        <v>10</v>
      </c>
      <c r="B28" s="6" t="s">
        <v>187</v>
      </c>
      <c r="C28" s="5">
        <v>1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374" t="s">
        <v>361</v>
      </c>
    </row>
    <row r="29" spans="1:17" s="23" customFormat="1" ht="22.5" customHeight="1">
      <c r="A29" s="355">
        <v>11</v>
      </c>
      <c r="B29" s="6" t="s">
        <v>189</v>
      </c>
      <c r="C29" s="5">
        <v>1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374" t="s">
        <v>361</v>
      </c>
    </row>
    <row r="30" spans="1:17" s="23" customFormat="1" ht="43.5" customHeight="1">
      <c r="A30" s="357">
        <v>12</v>
      </c>
      <c r="B30" s="56" t="s">
        <v>190</v>
      </c>
      <c r="C30" s="57">
        <v>1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375" t="s">
        <v>361</v>
      </c>
    </row>
    <row r="31" spans="1:17" s="3" customFormat="1" ht="26.25" customHeight="1">
      <c r="A31" s="354"/>
      <c r="B31" s="15" t="s">
        <v>76</v>
      </c>
      <c r="C31" s="16">
        <f t="shared" ref="C31:P31" si="10">SUM(C32)</f>
        <v>1</v>
      </c>
      <c r="D31" s="17">
        <f t="shared" si="10"/>
        <v>120000</v>
      </c>
      <c r="E31" s="17">
        <f t="shared" si="10"/>
        <v>0</v>
      </c>
      <c r="F31" s="17">
        <f t="shared" si="10"/>
        <v>0</v>
      </c>
      <c r="G31" s="17">
        <f t="shared" si="10"/>
        <v>0</v>
      </c>
      <c r="H31" s="17">
        <f t="shared" si="10"/>
        <v>27400</v>
      </c>
      <c r="I31" s="17">
        <f t="shared" si="10"/>
        <v>17900</v>
      </c>
      <c r="J31" s="17">
        <f t="shared" si="10"/>
        <v>28300</v>
      </c>
      <c r="K31" s="17">
        <f t="shared" si="10"/>
        <v>0</v>
      </c>
      <c r="L31" s="17">
        <f t="shared" si="10"/>
        <v>0</v>
      </c>
      <c r="M31" s="17">
        <f t="shared" si="10"/>
        <v>0</v>
      </c>
      <c r="N31" s="17">
        <f t="shared" si="10"/>
        <v>46400</v>
      </c>
      <c r="O31" s="17">
        <f t="shared" si="10"/>
        <v>0</v>
      </c>
      <c r="P31" s="17">
        <f t="shared" si="10"/>
        <v>0</v>
      </c>
      <c r="Q31" s="373"/>
    </row>
    <row r="32" spans="1:17" s="97" customFormat="1" ht="37.5">
      <c r="A32" s="358">
        <v>13</v>
      </c>
      <c r="B32" s="9" t="s">
        <v>39</v>
      </c>
      <c r="C32" s="10">
        <v>1</v>
      </c>
      <c r="D32" s="11">
        <v>120000</v>
      </c>
      <c r="E32" s="11">
        <v>0</v>
      </c>
      <c r="F32" s="11">
        <v>0</v>
      </c>
      <c r="G32" s="11">
        <v>0</v>
      </c>
      <c r="H32" s="11">
        <v>27400</v>
      </c>
      <c r="I32" s="11">
        <v>17900</v>
      </c>
      <c r="J32" s="11">
        <v>28300</v>
      </c>
      <c r="K32" s="11">
        <v>0</v>
      </c>
      <c r="L32" s="11">
        <v>0</v>
      </c>
      <c r="M32" s="11">
        <v>0</v>
      </c>
      <c r="N32" s="11">
        <v>46400</v>
      </c>
      <c r="O32" s="11">
        <v>0</v>
      </c>
      <c r="P32" s="11">
        <v>0</v>
      </c>
      <c r="Q32" s="295" t="s">
        <v>370</v>
      </c>
    </row>
    <row r="33" spans="1:17" s="3" customFormat="1" ht="22.5" customHeight="1">
      <c r="A33" s="359"/>
      <c r="B33" s="132" t="s">
        <v>84</v>
      </c>
      <c r="C33" s="133" t="s">
        <v>13</v>
      </c>
      <c r="D33" s="133" t="s">
        <v>13</v>
      </c>
      <c r="E33" s="133" t="s">
        <v>13</v>
      </c>
      <c r="F33" s="133" t="s">
        <v>13</v>
      </c>
      <c r="G33" s="133" t="s">
        <v>13</v>
      </c>
      <c r="H33" s="133" t="s">
        <v>13</v>
      </c>
      <c r="I33" s="133" t="s">
        <v>13</v>
      </c>
      <c r="J33" s="133" t="s">
        <v>13</v>
      </c>
      <c r="K33" s="133" t="s">
        <v>13</v>
      </c>
      <c r="L33" s="133" t="s">
        <v>13</v>
      </c>
      <c r="M33" s="133" t="s">
        <v>13</v>
      </c>
      <c r="N33" s="133" t="s">
        <v>13</v>
      </c>
      <c r="O33" s="133" t="s">
        <v>13</v>
      </c>
      <c r="P33" s="133" t="s">
        <v>13</v>
      </c>
      <c r="Q33" s="132"/>
    </row>
    <row r="34" spans="1:17" s="3" customFormat="1" ht="22.5" customHeight="1">
      <c r="A34" s="351"/>
      <c r="B34" s="24" t="s">
        <v>83</v>
      </c>
      <c r="C34" s="33">
        <f t="shared" ref="C34:I34" si="11">SUM(C36)</f>
        <v>44</v>
      </c>
      <c r="D34" s="128">
        <f t="shared" si="11"/>
        <v>44838230</v>
      </c>
      <c r="E34" s="128">
        <f t="shared" si="11"/>
        <v>110400</v>
      </c>
      <c r="F34" s="128">
        <f t="shared" si="11"/>
        <v>159640</v>
      </c>
      <c r="G34" s="128">
        <f t="shared" si="11"/>
        <v>11189340</v>
      </c>
      <c r="H34" s="128">
        <f t="shared" si="11"/>
        <v>1947825</v>
      </c>
      <c r="I34" s="128">
        <f t="shared" si="11"/>
        <v>1357710</v>
      </c>
      <c r="J34" s="128">
        <f>SUM(J36)</f>
        <v>9825965</v>
      </c>
      <c r="K34" s="128">
        <f t="shared" ref="K34:P34" si="12">SUM(K36)</f>
        <v>114660</v>
      </c>
      <c r="L34" s="128">
        <f t="shared" si="12"/>
        <v>403520</v>
      </c>
      <c r="M34" s="128">
        <f t="shared" si="12"/>
        <v>9766495</v>
      </c>
      <c r="N34" s="128">
        <f t="shared" si="12"/>
        <v>146400</v>
      </c>
      <c r="O34" s="128">
        <f t="shared" si="12"/>
        <v>149000</v>
      </c>
      <c r="P34" s="128">
        <f t="shared" si="12"/>
        <v>9667275</v>
      </c>
      <c r="Q34" s="370"/>
    </row>
    <row r="35" spans="1:17" s="3" customFormat="1" ht="22.5" customHeight="1">
      <c r="A35" s="352"/>
      <c r="B35" s="80" t="s">
        <v>80</v>
      </c>
      <c r="C35" s="81">
        <f>SUM(C36)</f>
        <v>44</v>
      </c>
      <c r="D35" s="82">
        <f>SUM(E35:P35)</f>
        <v>44838230</v>
      </c>
      <c r="E35" s="580">
        <f>SUM(E36:G36)</f>
        <v>11459380</v>
      </c>
      <c r="F35" s="580"/>
      <c r="G35" s="580"/>
      <c r="H35" s="580">
        <f>SUM(H36:J36)</f>
        <v>13131500</v>
      </c>
      <c r="I35" s="580"/>
      <c r="J35" s="580"/>
      <c r="K35" s="580">
        <f>SUM(K36:M36)</f>
        <v>10284675</v>
      </c>
      <c r="L35" s="580"/>
      <c r="M35" s="580"/>
      <c r="N35" s="580">
        <f>SUM(N36:P36)</f>
        <v>9962675</v>
      </c>
      <c r="O35" s="580"/>
      <c r="P35" s="580"/>
      <c r="Q35" s="371"/>
    </row>
    <row r="36" spans="1:17" s="3" customFormat="1" ht="22.5" customHeight="1">
      <c r="A36" s="353"/>
      <c r="B36" s="84" t="s">
        <v>79</v>
      </c>
      <c r="C36" s="85">
        <f t="shared" ref="C36:P36" si="13">SUM(C37,C40,C42,C44,C46,C48,C50,C52,C55,C61,C65,C71,C84)</f>
        <v>44</v>
      </c>
      <c r="D36" s="86">
        <f t="shared" si="13"/>
        <v>44838230</v>
      </c>
      <c r="E36" s="86">
        <f t="shared" si="13"/>
        <v>110400</v>
      </c>
      <c r="F36" s="86">
        <f t="shared" si="13"/>
        <v>159640</v>
      </c>
      <c r="G36" s="86">
        <f t="shared" si="13"/>
        <v>11189340</v>
      </c>
      <c r="H36" s="86">
        <f t="shared" si="13"/>
        <v>1947825</v>
      </c>
      <c r="I36" s="86">
        <f t="shared" si="13"/>
        <v>1357710</v>
      </c>
      <c r="J36" s="86">
        <f t="shared" si="13"/>
        <v>9825965</v>
      </c>
      <c r="K36" s="86">
        <f t="shared" si="13"/>
        <v>114660</v>
      </c>
      <c r="L36" s="86">
        <f t="shared" si="13"/>
        <v>403520</v>
      </c>
      <c r="M36" s="86">
        <f t="shared" si="13"/>
        <v>9766495</v>
      </c>
      <c r="N36" s="86">
        <f t="shared" si="13"/>
        <v>146400</v>
      </c>
      <c r="O36" s="86">
        <f t="shared" si="13"/>
        <v>149000</v>
      </c>
      <c r="P36" s="86">
        <f t="shared" si="13"/>
        <v>9667275</v>
      </c>
      <c r="Q36" s="371"/>
    </row>
    <row r="37" spans="1:17" s="3" customFormat="1" ht="22.5" customHeight="1">
      <c r="A37" s="356"/>
      <c r="B37" s="87" t="s">
        <v>65</v>
      </c>
      <c r="C37" s="88">
        <f t="shared" ref="C37:P37" si="14">SUM(C38:C39)</f>
        <v>2</v>
      </c>
      <c r="D37" s="34">
        <f t="shared" si="14"/>
        <v>38716300</v>
      </c>
      <c r="E37" s="34">
        <f t="shared" si="14"/>
        <v>47200</v>
      </c>
      <c r="F37" s="34">
        <f t="shared" si="14"/>
        <v>0</v>
      </c>
      <c r="G37" s="34">
        <f t="shared" si="14"/>
        <v>9667275</v>
      </c>
      <c r="H37" s="34">
        <f t="shared" si="14"/>
        <v>0</v>
      </c>
      <c r="I37" s="34">
        <f t="shared" si="14"/>
        <v>0</v>
      </c>
      <c r="J37" s="34">
        <f t="shared" si="14"/>
        <v>9667275</v>
      </c>
      <c r="K37" s="34">
        <f t="shared" si="14"/>
        <v>0</v>
      </c>
      <c r="L37" s="34">
        <f t="shared" si="14"/>
        <v>0</v>
      </c>
      <c r="M37" s="34">
        <f t="shared" si="14"/>
        <v>9667275</v>
      </c>
      <c r="N37" s="34">
        <f t="shared" si="14"/>
        <v>0</v>
      </c>
      <c r="O37" s="34">
        <f t="shared" si="14"/>
        <v>0</v>
      </c>
      <c r="P37" s="34">
        <f t="shared" si="14"/>
        <v>9667275</v>
      </c>
      <c r="Q37" s="372"/>
    </row>
    <row r="38" spans="1:17" ht="50.25" customHeight="1">
      <c r="A38" s="355">
        <v>14</v>
      </c>
      <c r="B38" s="6" t="s">
        <v>17</v>
      </c>
      <c r="C38" s="5">
        <v>1</v>
      </c>
      <c r="D38" s="7">
        <v>47200</v>
      </c>
      <c r="E38" s="7">
        <v>47200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376" t="s">
        <v>371</v>
      </c>
    </row>
    <row r="39" spans="1:17" s="23" customFormat="1" ht="67.5" customHeight="1">
      <c r="A39" s="360">
        <v>15</v>
      </c>
      <c r="B39" s="129" t="s">
        <v>179</v>
      </c>
      <c r="C39" s="130">
        <v>1</v>
      </c>
      <c r="D39" s="49">
        <v>38669100</v>
      </c>
      <c r="E39" s="49">
        <v>0</v>
      </c>
      <c r="F39" s="49">
        <v>0</v>
      </c>
      <c r="G39" s="49">
        <v>9667275</v>
      </c>
      <c r="H39" s="49">
        <v>0</v>
      </c>
      <c r="I39" s="49">
        <v>0</v>
      </c>
      <c r="J39" s="49">
        <v>9667275</v>
      </c>
      <c r="K39" s="49">
        <v>0</v>
      </c>
      <c r="L39" s="49">
        <v>0</v>
      </c>
      <c r="M39" s="49">
        <v>9667275</v>
      </c>
      <c r="N39" s="49">
        <v>0</v>
      </c>
      <c r="O39" s="49">
        <v>0</v>
      </c>
      <c r="P39" s="49">
        <v>9667275</v>
      </c>
      <c r="Q39" s="374" t="s">
        <v>372</v>
      </c>
    </row>
    <row r="40" spans="1:17" s="3" customFormat="1" ht="27" customHeight="1">
      <c r="A40" s="354"/>
      <c r="B40" s="15" t="s">
        <v>68</v>
      </c>
      <c r="C40" s="16">
        <f t="shared" ref="C40:P40" si="15">SUM(C41:C41)</f>
        <v>1</v>
      </c>
      <c r="D40" s="17">
        <f t="shared" si="15"/>
        <v>1629000</v>
      </c>
      <c r="E40" s="17">
        <f t="shared" si="15"/>
        <v>0</v>
      </c>
      <c r="F40" s="17">
        <f t="shared" si="15"/>
        <v>0</v>
      </c>
      <c r="G40" s="17">
        <f t="shared" si="15"/>
        <v>0</v>
      </c>
      <c r="H40" s="17">
        <f t="shared" si="15"/>
        <v>1629000</v>
      </c>
      <c r="I40" s="17">
        <f t="shared" si="15"/>
        <v>0</v>
      </c>
      <c r="J40" s="17">
        <f t="shared" si="15"/>
        <v>0</v>
      </c>
      <c r="K40" s="17">
        <f t="shared" si="15"/>
        <v>0</v>
      </c>
      <c r="L40" s="17">
        <f t="shared" si="15"/>
        <v>0</v>
      </c>
      <c r="M40" s="17">
        <f t="shared" si="15"/>
        <v>0</v>
      </c>
      <c r="N40" s="17">
        <f t="shared" si="15"/>
        <v>0</v>
      </c>
      <c r="O40" s="17">
        <f t="shared" si="15"/>
        <v>0</v>
      </c>
      <c r="P40" s="17">
        <f t="shared" si="15"/>
        <v>0</v>
      </c>
      <c r="Q40" s="373"/>
    </row>
    <row r="41" spans="1:17" ht="43.5" customHeight="1">
      <c r="A41" s="355">
        <v>16</v>
      </c>
      <c r="B41" s="6" t="s">
        <v>22</v>
      </c>
      <c r="C41" s="5">
        <v>1</v>
      </c>
      <c r="D41" s="7">
        <v>1629000</v>
      </c>
      <c r="E41" s="7">
        <v>0</v>
      </c>
      <c r="F41" s="7">
        <v>0</v>
      </c>
      <c r="G41" s="7">
        <v>0</v>
      </c>
      <c r="H41" s="7">
        <v>1629000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374" t="s">
        <v>361</v>
      </c>
    </row>
    <row r="42" spans="1:17" s="3" customFormat="1" ht="21.75" customHeight="1">
      <c r="A42" s="354"/>
      <c r="B42" s="15" t="s">
        <v>198</v>
      </c>
      <c r="C42" s="18">
        <f>SUM(C43:C43)</f>
        <v>1</v>
      </c>
      <c r="D42" s="17">
        <f>SUM(D43:D43)</f>
        <v>400000</v>
      </c>
      <c r="E42" s="17">
        <f t="shared" ref="E42:P42" si="16">SUM(E43:E43)</f>
        <v>0</v>
      </c>
      <c r="F42" s="17">
        <f t="shared" si="16"/>
        <v>0</v>
      </c>
      <c r="G42" s="17">
        <f t="shared" si="16"/>
        <v>0</v>
      </c>
      <c r="H42" s="17">
        <f t="shared" si="16"/>
        <v>0</v>
      </c>
      <c r="I42" s="17">
        <f t="shared" si="16"/>
        <v>0</v>
      </c>
      <c r="J42" s="17">
        <f t="shared" si="16"/>
        <v>0</v>
      </c>
      <c r="K42" s="17">
        <f t="shared" si="16"/>
        <v>79260</v>
      </c>
      <c r="L42" s="17">
        <f t="shared" si="16"/>
        <v>158520</v>
      </c>
      <c r="M42" s="17">
        <f t="shared" si="16"/>
        <v>62220</v>
      </c>
      <c r="N42" s="17">
        <f t="shared" si="16"/>
        <v>0</v>
      </c>
      <c r="O42" s="17">
        <f t="shared" si="16"/>
        <v>100000</v>
      </c>
      <c r="P42" s="17">
        <f t="shared" si="16"/>
        <v>0</v>
      </c>
      <c r="Q42" s="373"/>
    </row>
    <row r="43" spans="1:17" s="23" customFormat="1" ht="69" customHeight="1">
      <c r="A43" s="355">
        <v>17</v>
      </c>
      <c r="B43" s="6" t="s">
        <v>183</v>
      </c>
      <c r="C43" s="5">
        <v>1</v>
      </c>
      <c r="D43" s="7">
        <v>400000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79260</v>
      </c>
      <c r="L43" s="7">
        <v>158520</v>
      </c>
      <c r="M43" s="7">
        <v>62220</v>
      </c>
      <c r="N43" s="7">
        <v>0</v>
      </c>
      <c r="O43" s="7">
        <v>100000</v>
      </c>
      <c r="P43" s="7">
        <v>0</v>
      </c>
      <c r="Q43" s="374" t="s">
        <v>361</v>
      </c>
    </row>
    <row r="44" spans="1:17" s="3" customFormat="1">
      <c r="A44" s="354"/>
      <c r="B44" s="15" t="s">
        <v>67</v>
      </c>
      <c r="C44" s="16">
        <f>SUM(C45)</f>
        <v>1</v>
      </c>
      <c r="D44" s="17">
        <f t="shared" ref="D44:P44" si="17">SUM(D45)</f>
        <v>419975</v>
      </c>
      <c r="E44" s="17">
        <f t="shared" si="17"/>
        <v>0</v>
      </c>
      <c r="F44" s="17">
        <f t="shared" si="17"/>
        <v>0</v>
      </c>
      <c r="G44" s="17">
        <f t="shared" si="17"/>
        <v>419975</v>
      </c>
      <c r="H44" s="17">
        <f t="shared" si="17"/>
        <v>0</v>
      </c>
      <c r="I44" s="17">
        <f t="shared" si="17"/>
        <v>0</v>
      </c>
      <c r="J44" s="17">
        <f t="shared" si="17"/>
        <v>0</v>
      </c>
      <c r="K44" s="17">
        <f t="shared" si="17"/>
        <v>0</v>
      </c>
      <c r="L44" s="17">
        <f t="shared" si="17"/>
        <v>0</v>
      </c>
      <c r="M44" s="17">
        <f t="shared" si="17"/>
        <v>0</v>
      </c>
      <c r="N44" s="17">
        <f t="shared" si="17"/>
        <v>0</v>
      </c>
      <c r="O44" s="17">
        <f t="shared" si="17"/>
        <v>0</v>
      </c>
      <c r="P44" s="17">
        <f t="shared" si="17"/>
        <v>0</v>
      </c>
      <c r="Q44" s="373"/>
    </row>
    <row r="45" spans="1:17" ht="48" customHeight="1">
      <c r="A45" s="355">
        <v>18</v>
      </c>
      <c r="B45" s="6" t="s">
        <v>21</v>
      </c>
      <c r="C45" s="5">
        <v>1</v>
      </c>
      <c r="D45" s="7">
        <v>419975</v>
      </c>
      <c r="E45" s="7">
        <v>0</v>
      </c>
      <c r="F45" s="7">
        <v>0</v>
      </c>
      <c r="G45" s="7">
        <v>419975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374" t="s">
        <v>361</v>
      </c>
    </row>
    <row r="46" spans="1:17" s="3" customFormat="1">
      <c r="A46" s="354"/>
      <c r="B46" s="15" t="s">
        <v>69</v>
      </c>
      <c r="C46" s="16">
        <f>SUM(C47)</f>
        <v>1</v>
      </c>
      <c r="D46" s="17">
        <f t="shared" ref="D46:P46" si="18">SUM(D47)</f>
        <v>24000</v>
      </c>
      <c r="E46" s="17">
        <f t="shared" si="18"/>
        <v>24000</v>
      </c>
      <c r="F46" s="17">
        <f t="shared" si="18"/>
        <v>0</v>
      </c>
      <c r="G46" s="17">
        <f t="shared" si="18"/>
        <v>0</v>
      </c>
      <c r="H46" s="17">
        <f t="shared" si="18"/>
        <v>0</v>
      </c>
      <c r="I46" s="17">
        <f t="shared" si="18"/>
        <v>0</v>
      </c>
      <c r="J46" s="17">
        <f t="shared" si="18"/>
        <v>0</v>
      </c>
      <c r="K46" s="17">
        <f t="shared" si="18"/>
        <v>0</v>
      </c>
      <c r="L46" s="17">
        <f t="shared" si="18"/>
        <v>0</v>
      </c>
      <c r="M46" s="17">
        <f t="shared" si="18"/>
        <v>0</v>
      </c>
      <c r="N46" s="17">
        <f t="shared" si="18"/>
        <v>0</v>
      </c>
      <c r="O46" s="17">
        <f t="shared" si="18"/>
        <v>0</v>
      </c>
      <c r="P46" s="17">
        <f t="shared" si="18"/>
        <v>0</v>
      </c>
      <c r="Q46" s="373"/>
    </row>
    <row r="47" spans="1:17" ht="47.25" customHeight="1">
      <c r="A47" s="355">
        <v>19</v>
      </c>
      <c r="B47" s="6" t="s">
        <v>24</v>
      </c>
      <c r="C47" s="5">
        <v>1</v>
      </c>
      <c r="D47" s="7">
        <v>24000</v>
      </c>
      <c r="E47" s="7">
        <v>24000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374" t="s">
        <v>361</v>
      </c>
    </row>
    <row r="48" spans="1:17" s="3" customFormat="1" ht="23.25" customHeight="1">
      <c r="A48" s="354"/>
      <c r="B48" s="15" t="s">
        <v>197</v>
      </c>
      <c r="C48" s="16">
        <f>SUM(C49)</f>
        <v>1</v>
      </c>
      <c r="D48" s="17">
        <f>SUM(D49)</f>
        <v>30000</v>
      </c>
      <c r="E48" s="17">
        <f t="shared" ref="E48:P48" si="19">SUM(E49)</f>
        <v>0</v>
      </c>
      <c r="F48" s="17">
        <f t="shared" si="19"/>
        <v>0</v>
      </c>
      <c r="G48" s="17">
        <f t="shared" si="19"/>
        <v>0</v>
      </c>
      <c r="H48" s="17">
        <f t="shared" si="19"/>
        <v>0</v>
      </c>
      <c r="I48" s="17">
        <f t="shared" si="19"/>
        <v>0</v>
      </c>
      <c r="J48" s="17">
        <f t="shared" si="19"/>
        <v>30000</v>
      </c>
      <c r="K48" s="17">
        <f t="shared" si="19"/>
        <v>0</v>
      </c>
      <c r="L48" s="17">
        <f t="shared" si="19"/>
        <v>0</v>
      </c>
      <c r="M48" s="17">
        <f t="shared" si="19"/>
        <v>0</v>
      </c>
      <c r="N48" s="17">
        <f t="shared" si="19"/>
        <v>0</v>
      </c>
      <c r="O48" s="17">
        <f t="shared" si="19"/>
        <v>0</v>
      </c>
      <c r="P48" s="17">
        <f t="shared" si="19"/>
        <v>0</v>
      </c>
      <c r="Q48" s="373"/>
    </row>
    <row r="49" spans="1:17" s="23" customFormat="1" ht="45.75" customHeight="1">
      <c r="A49" s="355">
        <v>20</v>
      </c>
      <c r="B49" s="6" t="s">
        <v>181</v>
      </c>
      <c r="C49" s="5">
        <v>1</v>
      </c>
      <c r="D49" s="7">
        <v>30000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30000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374" t="s">
        <v>361</v>
      </c>
    </row>
    <row r="50" spans="1:17" s="3" customFormat="1" ht="24.75" customHeight="1">
      <c r="A50" s="354"/>
      <c r="B50" s="15" t="s">
        <v>15</v>
      </c>
      <c r="C50" s="16">
        <f>SUM(C51)</f>
        <v>1</v>
      </c>
      <c r="D50" s="17">
        <f t="shared" ref="D50:P50" si="20">SUM(D51)</f>
        <v>294100</v>
      </c>
      <c r="E50" s="17">
        <f t="shared" si="20"/>
        <v>0</v>
      </c>
      <c r="F50" s="17">
        <f t="shared" si="20"/>
        <v>0</v>
      </c>
      <c r="G50" s="17">
        <f t="shared" si="20"/>
        <v>294100</v>
      </c>
      <c r="H50" s="17">
        <f t="shared" si="20"/>
        <v>0</v>
      </c>
      <c r="I50" s="17">
        <f t="shared" si="20"/>
        <v>0</v>
      </c>
      <c r="J50" s="17">
        <f t="shared" si="20"/>
        <v>0</v>
      </c>
      <c r="K50" s="17">
        <f t="shared" si="20"/>
        <v>0</v>
      </c>
      <c r="L50" s="17">
        <f t="shared" si="20"/>
        <v>0</v>
      </c>
      <c r="M50" s="17">
        <f t="shared" si="20"/>
        <v>0</v>
      </c>
      <c r="N50" s="17">
        <f t="shared" si="20"/>
        <v>0</v>
      </c>
      <c r="O50" s="17">
        <f t="shared" si="20"/>
        <v>0</v>
      </c>
      <c r="P50" s="17">
        <f t="shared" si="20"/>
        <v>0</v>
      </c>
      <c r="Q50" s="373"/>
    </row>
    <row r="51" spans="1:17" ht="49.5" customHeight="1">
      <c r="A51" s="355">
        <v>21</v>
      </c>
      <c r="B51" s="6" t="s">
        <v>29</v>
      </c>
      <c r="C51" s="5">
        <v>1</v>
      </c>
      <c r="D51" s="7">
        <v>294100</v>
      </c>
      <c r="E51" s="7">
        <v>0</v>
      </c>
      <c r="F51" s="7">
        <v>0</v>
      </c>
      <c r="G51" s="7">
        <v>294100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374" t="s">
        <v>373</v>
      </c>
    </row>
    <row r="52" spans="1:17" s="3" customFormat="1">
      <c r="A52" s="354"/>
      <c r="B52" s="15" t="s">
        <v>73</v>
      </c>
      <c r="C52" s="16">
        <f>SUM(C53:C54)</f>
        <v>2</v>
      </c>
      <c r="D52" s="17">
        <f t="shared" ref="D52:P52" si="21">SUM(D53:D54)</f>
        <v>103800</v>
      </c>
      <c r="E52" s="17">
        <f t="shared" si="21"/>
        <v>0</v>
      </c>
      <c r="F52" s="17">
        <f t="shared" si="21"/>
        <v>0</v>
      </c>
      <c r="G52" s="17">
        <f t="shared" si="21"/>
        <v>19000</v>
      </c>
      <c r="H52" s="17">
        <f t="shared" si="21"/>
        <v>84800</v>
      </c>
      <c r="I52" s="17">
        <f t="shared" si="21"/>
        <v>0</v>
      </c>
      <c r="J52" s="17">
        <f t="shared" si="21"/>
        <v>0</v>
      </c>
      <c r="K52" s="17">
        <f t="shared" si="21"/>
        <v>0</v>
      </c>
      <c r="L52" s="17">
        <f t="shared" si="21"/>
        <v>0</v>
      </c>
      <c r="M52" s="17">
        <f t="shared" si="21"/>
        <v>0</v>
      </c>
      <c r="N52" s="17">
        <f t="shared" si="21"/>
        <v>0</v>
      </c>
      <c r="O52" s="17">
        <f t="shared" si="21"/>
        <v>0</v>
      </c>
      <c r="P52" s="17">
        <f t="shared" si="21"/>
        <v>0</v>
      </c>
      <c r="Q52" s="373"/>
    </row>
    <row r="53" spans="1:17" ht="69" customHeight="1">
      <c r="A53" s="355">
        <v>22</v>
      </c>
      <c r="B53" s="6" t="s">
        <v>30</v>
      </c>
      <c r="C53" s="5">
        <v>1</v>
      </c>
      <c r="D53" s="7">
        <v>19000</v>
      </c>
      <c r="E53" s="7">
        <v>0</v>
      </c>
      <c r="F53" s="7">
        <v>0</v>
      </c>
      <c r="G53" s="7">
        <v>19000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374" t="s">
        <v>361</v>
      </c>
    </row>
    <row r="54" spans="1:17" ht="30" customHeight="1">
      <c r="A54" s="355">
        <v>23</v>
      </c>
      <c r="B54" s="6" t="s">
        <v>31</v>
      </c>
      <c r="C54" s="5">
        <v>1</v>
      </c>
      <c r="D54" s="7">
        <v>84800</v>
      </c>
      <c r="E54" s="7">
        <v>0</v>
      </c>
      <c r="F54" s="7">
        <v>0</v>
      </c>
      <c r="G54" s="7">
        <v>0</v>
      </c>
      <c r="H54" s="7">
        <v>84800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374" t="s">
        <v>361</v>
      </c>
    </row>
    <row r="55" spans="1:17" s="3" customFormat="1" ht="22.5" customHeight="1">
      <c r="A55" s="356"/>
      <c r="B55" s="87" t="s">
        <v>74</v>
      </c>
      <c r="C55" s="89">
        <f t="shared" ref="C55:P55" si="22">SUM(C56:C60)</f>
        <v>5</v>
      </c>
      <c r="D55" s="34">
        <f t="shared" si="22"/>
        <v>55790</v>
      </c>
      <c r="E55" s="34">
        <f t="shared" si="22"/>
        <v>0</v>
      </c>
      <c r="F55" s="34">
        <f t="shared" si="22"/>
        <v>27670</v>
      </c>
      <c r="G55" s="34">
        <f t="shared" si="22"/>
        <v>0</v>
      </c>
      <c r="H55" s="34">
        <f t="shared" si="22"/>
        <v>0</v>
      </c>
      <c r="I55" s="34">
        <f t="shared" si="22"/>
        <v>24400</v>
      </c>
      <c r="J55" s="34">
        <f t="shared" si="22"/>
        <v>3720</v>
      </c>
      <c r="K55" s="34">
        <f t="shared" si="22"/>
        <v>0</v>
      </c>
      <c r="L55" s="34">
        <f t="shared" si="22"/>
        <v>0</v>
      </c>
      <c r="M55" s="34">
        <f t="shared" si="22"/>
        <v>0</v>
      </c>
      <c r="N55" s="34">
        <f t="shared" si="22"/>
        <v>0</v>
      </c>
      <c r="O55" s="34">
        <f t="shared" si="22"/>
        <v>0</v>
      </c>
      <c r="P55" s="34">
        <f t="shared" si="22"/>
        <v>0</v>
      </c>
      <c r="Q55" s="373"/>
    </row>
    <row r="56" spans="1:17" ht="45" customHeight="1">
      <c r="A56" s="355">
        <v>24</v>
      </c>
      <c r="B56" s="6" t="s">
        <v>32</v>
      </c>
      <c r="C56" s="5">
        <v>1</v>
      </c>
      <c r="D56" s="7">
        <v>18670</v>
      </c>
      <c r="E56" s="7">
        <v>0</v>
      </c>
      <c r="F56" s="7">
        <v>18670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374" t="s">
        <v>372</v>
      </c>
    </row>
    <row r="57" spans="1:17" ht="31.5" customHeight="1">
      <c r="A57" s="355">
        <v>25</v>
      </c>
      <c r="B57" s="6" t="s">
        <v>33</v>
      </c>
      <c r="C57" s="5">
        <v>1</v>
      </c>
      <c r="D57" s="7">
        <v>24400</v>
      </c>
      <c r="E57" s="7">
        <v>0</v>
      </c>
      <c r="F57" s="7">
        <v>0</v>
      </c>
      <c r="G57" s="7">
        <v>0</v>
      </c>
      <c r="H57" s="7">
        <v>0</v>
      </c>
      <c r="I57" s="7">
        <v>24400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374" t="s">
        <v>361</v>
      </c>
    </row>
    <row r="58" spans="1:17" ht="26.25" customHeight="1">
      <c r="A58" s="358">
        <v>26</v>
      </c>
      <c r="B58" s="9" t="s">
        <v>34</v>
      </c>
      <c r="C58" s="10">
        <v>1</v>
      </c>
      <c r="D58" s="11">
        <v>3720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3720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377" t="s">
        <v>361</v>
      </c>
    </row>
    <row r="59" spans="1:17" s="23" customFormat="1" ht="75" customHeight="1">
      <c r="A59" s="360">
        <v>27</v>
      </c>
      <c r="B59" s="129" t="s">
        <v>184</v>
      </c>
      <c r="C59" s="130">
        <v>1</v>
      </c>
      <c r="D59" s="49">
        <v>9000</v>
      </c>
      <c r="E59" s="49">
        <v>0</v>
      </c>
      <c r="F59" s="49">
        <v>9000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378" t="s">
        <v>361</v>
      </c>
    </row>
    <row r="60" spans="1:17" s="23" customFormat="1" ht="26.25" customHeight="1">
      <c r="A60" s="355">
        <v>28</v>
      </c>
      <c r="B60" s="6" t="s">
        <v>185</v>
      </c>
      <c r="C60" s="5">
        <v>1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374" t="s">
        <v>361</v>
      </c>
    </row>
    <row r="61" spans="1:17" s="3" customFormat="1" ht="23.25" customHeight="1">
      <c r="A61" s="354"/>
      <c r="B61" s="15" t="s">
        <v>75</v>
      </c>
      <c r="C61" s="18">
        <f>SUM(C62:C64)</f>
        <v>3</v>
      </c>
      <c r="D61" s="17">
        <f>SUM(D62:D64)</f>
        <v>0</v>
      </c>
      <c r="E61" s="17">
        <f>SUM(E62:E64)</f>
        <v>0</v>
      </c>
      <c r="F61" s="17">
        <f t="shared" ref="F61:P61" si="23">SUM(F62:F64)</f>
        <v>0</v>
      </c>
      <c r="G61" s="17">
        <f t="shared" si="23"/>
        <v>0</v>
      </c>
      <c r="H61" s="17">
        <f t="shared" si="23"/>
        <v>0</v>
      </c>
      <c r="I61" s="17">
        <f t="shared" si="23"/>
        <v>0</v>
      </c>
      <c r="J61" s="17">
        <f t="shared" si="23"/>
        <v>0</v>
      </c>
      <c r="K61" s="17">
        <f t="shared" si="23"/>
        <v>0</v>
      </c>
      <c r="L61" s="17">
        <f t="shared" si="23"/>
        <v>0</v>
      </c>
      <c r="M61" s="17">
        <f t="shared" si="23"/>
        <v>0</v>
      </c>
      <c r="N61" s="17">
        <f t="shared" si="23"/>
        <v>0</v>
      </c>
      <c r="O61" s="17">
        <f t="shared" si="23"/>
        <v>0</v>
      </c>
      <c r="P61" s="17">
        <f t="shared" si="23"/>
        <v>0</v>
      </c>
      <c r="Q61" s="373"/>
    </row>
    <row r="62" spans="1:17" s="125" customFormat="1" ht="44.25" customHeight="1">
      <c r="A62" s="355">
        <v>29</v>
      </c>
      <c r="B62" s="6" t="s">
        <v>186</v>
      </c>
      <c r="C62" s="5">
        <v>1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374" t="s">
        <v>361</v>
      </c>
    </row>
    <row r="63" spans="1:17" s="23" customFormat="1" ht="67.5" customHeight="1">
      <c r="A63" s="355">
        <v>30</v>
      </c>
      <c r="B63" s="6" t="s">
        <v>188</v>
      </c>
      <c r="C63" s="5">
        <v>1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374" t="s">
        <v>360</v>
      </c>
    </row>
    <row r="64" spans="1:17" s="23" customFormat="1" ht="54" customHeight="1">
      <c r="A64" s="355">
        <v>31</v>
      </c>
      <c r="B64" s="6" t="s">
        <v>191</v>
      </c>
      <c r="C64" s="5">
        <v>1</v>
      </c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376" t="s">
        <v>374</v>
      </c>
    </row>
    <row r="65" spans="1:17" s="3" customFormat="1" ht="26.25" customHeight="1">
      <c r="A65" s="354"/>
      <c r="B65" s="15" t="s">
        <v>76</v>
      </c>
      <c r="C65" s="16">
        <f>SUM(C66:C70)</f>
        <v>5</v>
      </c>
      <c r="D65" s="17">
        <f>SUM(D66:D70)</f>
        <v>1073750</v>
      </c>
      <c r="E65" s="17">
        <f>SUM(E66:E70)</f>
        <v>0</v>
      </c>
      <c r="F65" s="17">
        <f>SUM(F66:F70)</f>
        <v>59520</v>
      </c>
      <c r="G65" s="17">
        <f t="shared" ref="G65:P65" si="24">SUM(G66:G70)</f>
        <v>600000</v>
      </c>
      <c r="H65" s="17">
        <f t="shared" si="24"/>
        <v>221630</v>
      </c>
      <c r="I65" s="17">
        <f t="shared" si="24"/>
        <v>17900</v>
      </c>
      <c r="J65" s="17">
        <f t="shared" si="24"/>
        <v>28300</v>
      </c>
      <c r="K65" s="17">
        <f t="shared" si="24"/>
        <v>0</v>
      </c>
      <c r="L65" s="17">
        <f t="shared" si="24"/>
        <v>0</v>
      </c>
      <c r="M65" s="17">
        <f t="shared" si="24"/>
        <v>0</v>
      </c>
      <c r="N65" s="17">
        <f t="shared" si="24"/>
        <v>146400</v>
      </c>
      <c r="O65" s="17">
        <f t="shared" si="24"/>
        <v>0</v>
      </c>
      <c r="P65" s="17">
        <f t="shared" si="24"/>
        <v>0</v>
      </c>
      <c r="Q65" s="373"/>
    </row>
    <row r="66" spans="1:17" ht="49.5" customHeight="1">
      <c r="A66" s="355">
        <v>32</v>
      </c>
      <c r="B66" s="6" t="s">
        <v>178</v>
      </c>
      <c r="C66" s="5">
        <v>1</v>
      </c>
      <c r="D66" s="7">
        <v>59520</v>
      </c>
      <c r="E66" s="7">
        <v>0</v>
      </c>
      <c r="F66" s="7">
        <v>59520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374" t="s">
        <v>361</v>
      </c>
    </row>
    <row r="67" spans="1:17" ht="64.5" customHeight="1">
      <c r="A67" s="355">
        <v>33</v>
      </c>
      <c r="B67" s="6" t="s">
        <v>36</v>
      </c>
      <c r="C67" s="5">
        <v>1</v>
      </c>
      <c r="D67" s="7">
        <v>600000</v>
      </c>
      <c r="E67" s="7">
        <v>0</v>
      </c>
      <c r="F67" s="7">
        <v>0</v>
      </c>
      <c r="G67" s="7">
        <v>600000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374" t="s">
        <v>361</v>
      </c>
    </row>
    <row r="68" spans="1:17" ht="33.75" customHeight="1">
      <c r="A68" s="355">
        <v>34</v>
      </c>
      <c r="B68" s="6" t="s">
        <v>37</v>
      </c>
      <c r="C68" s="5">
        <v>1</v>
      </c>
      <c r="D68" s="7">
        <v>194230</v>
      </c>
      <c r="E68" s="7">
        <v>0</v>
      </c>
      <c r="F68" s="7">
        <v>0</v>
      </c>
      <c r="G68" s="7">
        <v>0</v>
      </c>
      <c r="H68" s="7">
        <v>194230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374" t="s">
        <v>375</v>
      </c>
    </row>
    <row r="69" spans="1:17" ht="69.75" customHeight="1">
      <c r="A69" s="355">
        <v>35</v>
      </c>
      <c r="B69" s="6" t="s">
        <v>38</v>
      </c>
      <c r="C69" s="5">
        <v>1</v>
      </c>
      <c r="D69" s="7">
        <v>100000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100000</v>
      </c>
      <c r="O69" s="7">
        <v>0</v>
      </c>
      <c r="P69" s="7">
        <v>0</v>
      </c>
      <c r="Q69" s="374" t="s">
        <v>361</v>
      </c>
    </row>
    <row r="70" spans="1:17" ht="47.25" customHeight="1">
      <c r="A70" s="355">
        <v>36</v>
      </c>
      <c r="B70" s="6" t="s">
        <v>39</v>
      </c>
      <c r="C70" s="5">
        <v>1</v>
      </c>
      <c r="D70" s="7">
        <v>120000</v>
      </c>
      <c r="E70" s="7">
        <v>0</v>
      </c>
      <c r="F70" s="7">
        <v>0</v>
      </c>
      <c r="G70" s="7">
        <v>0</v>
      </c>
      <c r="H70" s="7">
        <v>27400</v>
      </c>
      <c r="I70" s="7">
        <v>17900</v>
      </c>
      <c r="J70" s="7">
        <v>28300</v>
      </c>
      <c r="K70" s="7">
        <v>0</v>
      </c>
      <c r="L70" s="7">
        <v>0</v>
      </c>
      <c r="M70" s="7">
        <v>0</v>
      </c>
      <c r="N70" s="7">
        <v>46400</v>
      </c>
      <c r="O70" s="7">
        <v>0</v>
      </c>
      <c r="P70" s="7">
        <v>0</v>
      </c>
      <c r="Q70" s="376" t="s">
        <v>370</v>
      </c>
    </row>
    <row r="71" spans="1:17" s="3" customFormat="1" ht="25.5" customHeight="1">
      <c r="A71" s="354"/>
      <c r="B71" s="15" t="s">
        <v>77</v>
      </c>
      <c r="C71" s="16">
        <f>SUM(C72:C83)</f>
        <v>12</v>
      </c>
      <c r="D71" s="17">
        <f t="shared" ref="D71:P71" si="25">SUM(D72:D83)</f>
        <v>611140</v>
      </c>
      <c r="E71" s="17">
        <f t="shared" si="25"/>
        <v>39200</v>
      </c>
      <c r="F71" s="17">
        <f t="shared" si="25"/>
        <v>72450</v>
      </c>
      <c r="G71" s="17">
        <f t="shared" si="25"/>
        <v>28990</v>
      </c>
      <c r="H71" s="17">
        <f t="shared" si="25"/>
        <v>0</v>
      </c>
      <c r="I71" s="17">
        <f t="shared" si="25"/>
        <v>20680</v>
      </c>
      <c r="J71" s="17">
        <f t="shared" si="25"/>
        <v>83420</v>
      </c>
      <c r="K71" s="17">
        <f t="shared" si="25"/>
        <v>35400</v>
      </c>
      <c r="L71" s="17">
        <f t="shared" si="25"/>
        <v>245000</v>
      </c>
      <c r="M71" s="17">
        <f t="shared" si="25"/>
        <v>37000</v>
      </c>
      <c r="N71" s="17">
        <f t="shared" si="25"/>
        <v>0</v>
      </c>
      <c r="O71" s="17">
        <f t="shared" si="25"/>
        <v>49000</v>
      </c>
      <c r="P71" s="17">
        <f t="shared" si="25"/>
        <v>0</v>
      </c>
      <c r="Q71" s="373"/>
    </row>
    <row r="72" spans="1:17" ht="48" customHeight="1">
      <c r="A72" s="355">
        <v>37</v>
      </c>
      <c r="B72" s="6" t="s">
        <v>40</v>
      </c>
      <c r="C72" s="5">
        <v>1</v>
      </c>
      <c r="D72" s="7">
        <v>245000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245000</v>
      </c>
      <c r="M72" s="7">
        <v>0</v>
      </c>
      <c r="N72" s="7">
        <v>0</v>
      </c>
      <c r="O72" s="7">
        <v>0</v>
      </c>
      <c r="P72" s="7">
        <v>0</v>
      </c>
      <c r="Q72" s="374" t="s">
        <v>361</v>
      </c>
    </row>
    <row r="73" spans="1:17" ht="24.75" customHeight="1">
      <c r="A73" s="355">
        <v>38</v>
      </c>
      <c r="B73" s="6" t="s">
        <v>41</v>
      </c>
      <c r="C73" s="5">
        <v>1</v>
      </c>
      <c r="D73" s="7">
        <v>99850</v>
      </c>
      <c r="E73" s="7">
        <v>0</v>
      </c>
      <c r="F73" s="7">
        <v>62850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37000</v>
      </c>
      <c r="N73" s="7">
        <v>0</v>
      </c>
      <c r="O73" s="7">
        <v>0</v>
      </c>
      <c r="P73" s="7">
        <v>0</v>
      </c>
      <c r="Q73" s="374" t="s">
        <v>361</v>
      </c>
    </row>
    <row r="74" spans="1:17" ht="43.5" customHeight="1">
      <c r="A74" s="355">
        <v>39</v>
      </c>
      <c r="B74" s="6" t="s">
        <v>43</v>
      </c>
      <c r="C74" s="5">
        <v>1</v>
      </c>
      <c r="D74" s="7">
        <v>31840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31840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374" t="s">
        <v>361</v>
      </c>
    </row>
    <row r="75" spans="1:17" ht="48" customHeight="1">
      <c r="A75" s="355">
        <v>40</v>
      </c>
      <c r="B75" s="6" t="s">
        <v>44</v>
      </c>
      <c r="C75" s="5">
        <v>1</v>
      </c>
      <c r="D75" s="7">
        <v>35400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35400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374" t="s">
        <v>372</v>
      </c>
    </row>
    <row r="76" spans="1:17" ht="45.75" customHeight="1">
      <c r="A76" s="355">
        <v>41</v>
      </c>
      <c r="B76" s="6" t="s">
        <v>45</v>
      </c>
      <c r="C76" s="5">
        <v>1</v>
      </c>
      <c r="D76" s="7">
        <v>49000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49000</v>
      </c>
      <c r="P76" s="7">
        <v>0</v>
      </c>
      <c r="Q76" s="374" t="s">
        <v>361</v>
      </c>
    </row>
    <row r="77" spans="1:17" ht="27.75" customHeight="1">
      <c r="A77" s="355">
        <v>42</v>
      </c>
      <c r="B77" s="6" t="s">
        <v>47</v>
      </c>
      <c r="C77" s="5">
        <v>1</v>
      </c>
      <c r="D77" s="7">
        <v>39200</v>
      </c>
      <c r="E77" s="7">
        <v>39200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374" t="s">
        <v>361</v>
      </c>
    </row>
    <row r="78" spans="1:17" ht="49.5" customHeight="1">
      <c r="A78" s="358">
        <v>43</v>
      </c>
      <c r="B78" s="9" t="s">
        <v>48</v>
      </c>
      <c r="C78" s="10">
        <v>1</v>
      </c>
      <c r="D78" s="11">
        <v>20680</v>
      </c>
      <c r="E78" s="11">
        <v>0</v>
      </c>
      <c r="F78" s="11">
        <v>0</v>
      </c>
      <c r="G78" s="11">
        <v>0</v>
      </c>
      <c r="H78" s="11">
        <v>0</v>
      </c>
      <c r="I78" s="11">
        <v>20680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377" t="s">
        <v>361</v>
      </c>
    </row>
    <row r="79" spans="1:17" ht="47.25" customHeight="1">
      <c r="A79" s="361">
        <v>44</v>
      </c>
      <c r="B79" s="321" t="s">
        <v>49</v>
      </c>
      <c r="C79" s="322">
        <v>1</v>
      </c>
      <c r="D79" s="323">
        <v>18500</v>
      </c>
      <c r="E79" s="323">
        <v>0</v>
      </c>
      <c r="F79" s="323">
        <v>0</v>
      </c>
      <c r="G79" s="323">
        <v>0</v>
      </c>
      <c r="H79" s="323">
        <v>0</v>
      </c>
      <c r="I79" s="323">
        <v>0</v>
      </c>
      <c r="J79" s="323">
        <v>18500</v>
      </c>
      <c r="K79" s="323">
        <v>0</v>
      </c>
      <c r="L79" s="323">
        <v>0</v>
      </c>
      <c r="M79" s="323">
        <v>0</v>
      </c>
      <c r="N79" s="323">
        <v>0</v>
      </c>
      <c r="O79" s="323">
        <v>0</v>
      </c>
      <c r="P79" s="323">
        <v>0</v>
      </c>
      <c r="Q79" s="379" t="s">
        <v>361</v>
      </c>
    </row>
    <row r="80" spans="1:17" ht="45" customHeight="1">
      <c r="A80" s="355">
        <v>45</v>
      </c>
      <c r="B80" s="6" t="s">
        <v>50</v>
      </c>
      <c r="C80" s="5">
        <v>1</v>
      </c>
      <c r="D80" s="7">
        <v>17480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17480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374" t="s">
        <v>356</v>
      </c>
    </row>
    <row r="81" spans="1:17" ht="42" customHeight="1">
      <c r="A81" s="355">
        <v>46</v>
      </c>
      <c r="B81" s="6" t="s">
        <v>52</v>
      </c>
      <c r="C81" s="5">
        <v>1</v>
      </c>
      <c r="D81" s="7">
        <v>15600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15600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374" t="s">
        <v>361</v>
      </c>
    </row>
    <row r="82" spans="1:17" ht="44.25" customHeight="1">
      <c r="A82" s="355">
        <v>47</v>
      </c>
      <c r="B82" s="6" t="s">
        <v>54</v>
      </c>
      <c r="C82" s="5">
        <v>1</v>
      </c>
      <c r="D82" s="7">
        <v>9600</v>
      </c>
      <c r="E82" s="7">
        <v>0</v>
      </c>
      <c r="F82" s="7">
        <v>9600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374" t="s">
        <v>361</v>
      </c>
    </row>
    <row r="83" spans="1:17" ht="42.75" customHeight="1">
      <c r="A83" s="355">
        <v>48</v>
      </c>
      <c r="B83" s="6" t="s">
        <v>55</v>
      </c>
      <c r="C83" s="5">
        <v>1</v>
      </c>
      <c r="D83" s="7">
        <v>28990</v>
      </c>
      <c r="E83" s="7">
        <v>0</v>
      </c>
      <c r="F83" s="7">
        <v>0</v>
      </c>
      <c r="G83" s="7">
        <v>28990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374" t="s">
        <v>361</v>
      </c>
    </row>
    <row r="84" spans="1:17" s="3" customFormat="1">
      <c r="A84" s="354"/>
      <c r="B84" s="15" t="s">
        <v>78</v>
      </c>
      <c r="C84" s="16">
        <f t="shared" ref="C84:P84" si="26">SUM(C85:C93)</f>
        <v>9</v>
      </c>
      <c r="D84" s="17">
        <f t="shared" si="26"/>
        <v>1480375</v>
      </c>
      <c r="E84" s="17">
        <f t="shared" si="26"/>
        <v>0</v>
      </c>
      <c r="F84" s="17">
        <f t="shared" si="26"/>
        <v>0</v>
      </c>
      <c r="G84" s="17">
        <f t="shared" si="26"/>
        <v>160000</v>
      </c>
      <c r="H84" s="17">
        <f t="shared" si="26"/>
        <v>12395</v>
      </c>
      <c r="I84" s="17">
        <f t="shared" si="26"/>
        <v>1294730</v>
      </c>
      <c r="J84" s="17">
        <f t="shared" si="26"/>
        <v>13250</v>
      </c>
      <c r="K84" s="17">
        <f t="shared" si="26"/>
        <v>0</v>
      </c>
      <c r="L84" s="17">
        <f t="shared" si="26"/>
        <v>0</v>
      </c>
      <c r="M84" s="17">
        <f t="shared" si="26"/>
        <v>0</v>
      </c>
      <c r="N84" s="17">
        <f t="shared" si="26"/>
        <v>0</v>
      </c>
      <c r="O84" s="17">
        <f t="shared" si="26"/>
        <v>0</v>
      </c>
      <c r="P84" s="17">
        <f t="shared" si="26"/>
        <v>0</v>
      </c>
      <c r="Q84" s="373"/>
    </row>
    <row r="85" spans="1:17" ht="52.5" customHeight="1">
      <c r="A85" s="355">
        <v>49</v>
      </c>
      <c r="B85" s="6" t="s">
        <v>56</v>
      </c>
      <c r="C85" s="5">
        <v>1</v>
      </c>
      <c r="D85" s="7">
        <v>160000</v>
      </c>
      <c r="E85" s="7">
        <v>0</v>
      </c>
      <c r="F85" s="7">
        <v>0</v>
      </c>
      <c r="G85" s="7">
        <v>160000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374" t="s">
        <v>361</v>
      </c>
    </row>
    <row r="86" spans="1:17" ht="44.25" customHeight="1">
      <c r="A86" s="355">
        <v>50</v>
      </c>
      <c r="B86" s="6" t="s">
        <v>57</v>
      </c>
      <c r="C86" s="5">
        <v>1</v>
      </c>
      <c r="D86" s="7">
        <v>1264000</v>
      </c>
      <c r="E86" s="7">
        <v>0</v>
      </c>
      <c r="F86" s="7">
        <v>0</v>
      </c>
      <c r="G86" s="7">
        <v>0</v>
      </c>
      <c r="H86" s="7">
        <v>0</v>
      </c>
      <c r="I86" s="7">
        <v>1264000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374" t="s">
        <v>361</v>
      </c>
    </row>
    <row r="87" spans="1:17" ht="87" customHeight="1">
      <c r="A87" s="355">
        <v>51</v>
      </c>
      <c r="B87" s="6" t="s">
        <v>58</v>
      </c>
      <c r="C87" s="5">
        <v>1</v>
      </c>
      <c r="D87" s="7">
        <v>6875</v>
      </c>
      <c r="E87" s="7">
        <v>0</v>
      </c>
      <c r="F87" s="7">
        <v>0</v>
      </c>
      <c r="G87" s="7">
        <v>0</v>
      </c>
      <c r="H87" s="7">
        <v>6875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374" t="s">
        <v>361</v>
      </c>
    </row>
    <row r="88" spans="1:17" ht="47.25" customHeight="1">
      <c r="A88" s="355">
        <v>52</v>
      </c>
      <c r="B88" s="6" t="s">
        <v>59</v>
      </c>
      <c r="C88" s="5">
        <v>1</v>
      </c>
      <c r="D88" s="7">
        <v>12750</v>
      </c>
      <c r="E88" s="7">
        <v>0</v>
      </c>
      <c r="F88" s="7">
        <v>0</v>
      </c>
      <c r="G88" s="7">
        <v>0</v>
      </c>
      <c r="H88" s="7">
        <v>0</v>
      </c>
      <c r="I88" s="7">
        <v>12750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374" t="s">
        <v>361</v>
      </c>
    </row>
    <row r="89" spans="1:17" ht="47.25" customHeight="1">
      <c r="A89" s="355">
        <v>53</v>
      </c>
      <c r="B89" s="6" t="s">
        <v>60</v>
      </c>
      <c r="C89" s="5">
        <v>1</v>
      </c>
      <c r="D89" s="7">
        <v>13250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13250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374" t="s">
        <v>361</v>
      </c>
    </row>
    <row r="90" spans="1:17" ht="30" customHeight="1">
      <c r="A90" s="355">
        <v>54</v>
      </c>
      <c r="B90" s="6" t="s">
        <v>61</v>
      </c>
      <c r="C90" s="5">
        <v>1</v>
      </c>
      <c r="D90" s="7">
        <v>5520</v>
      </c>
      <c r="E90" s="7">
        <v>0</v>
      </c>
      <c r="F90" s="7">
        <v>0</v>
      </c>
      <c r="G90" s="7">
        <v>0</v>
      </c>
      <c r="H90" s="7">
        <v>5520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374" t="s">
        <v>361</v>
      </c>
    </row>
    <row r="91" spans="1:17" ht="28.5" customHeight="1">
      <c r="A91" s="355">
        <v>55</v>
      </c>
      <c r="B91" s="6" t="s">
        <v>62</v>
      </c>
      <c r="C91" s="5">
        <v>1</v>
      </c>
      <c r="D91" s="7">
        <v>15000</v>
      </c>
      <c r="E91" s="7">
        <v>0</v>
      </c>
      <c r="F91" s="7">
        <v>0</v>
      </c>
      <c r="G91" s="7">
        <v>0</v>
      </c>
      <c r="H91" s="7">
        <v>0</v>
      </c>
      <c r="I91" s="7">
        <v>15000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374" t="s">
        <v>361</v>
      </c>
    </row>
    <row r="92" spans="1:17" ht="45.75" customHeight="1">
      <c r="A92" s="355">
        <v>56</v>
      </c>
      <c r="B92" s="6" t="s">
        <v>63</v>
      </c>
      <c r="C92" s="5">
        <v>1</v>
      </c>
      <c r="D92" s="7">
        <v>2980</v>
      </c>
      <c r="E92" s="7">
        <v>0</v>
      </c>
      <c r="F92" s="7">
        <v>0</v>
      </c>
      <c r="G92" s="7">
        <v>0</v>
      </c>
      <c r="H92" s="7">
        <v>0</v>
      </c>
      <c r="I92" s="7">
        <v>2980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374" t="s">
        <v>361</v>
      </c>
    </row>
    <row r="93" spans="1:17" s="23" customFormat="1" ht="30.75" customHeight="1">
      <c r="A93" s="355">
        <v>57</v>
      </c>
      <c r="B93" s="6" t="s">
        <v>196</v>
      </c>
      <c r="C93" s="5">
        <v>1</v>
      </c>
      <c r="D93" s="7">
        <v>0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375" t="s">
        <v>361</v>
      </c>
    </row>
    <row r="94" spans="1:17" s="3" customFormat="1" ht="24" customHeight="1">
      <c r="A94" s="359"/>
      <c r="B94" s="132" t="s">
        <v>84</v>
      </c>
      <c r="C94" s="133" t="s">
        <v>13</v>
      </c>
      <c r="D94" s="133" t="s">
        <v>13</v>
      </c>
      <c r="E94" s="133" t="s">
        <v>13</v>
      </c>
      <c r="F94" s="133" t="s">
        <v>13</v>
      </c>
      <c r="G94" s="133" t="s">
        <v>13</v>
      </c>
      <c r="H94" s="133" t="s">
        <v>13</v>
      </c>
      <c r="I94" s="133" t="s">
        <v>13</v>
      </c>
      <c r="J94" s="133" t="s">
        <v>13</v>
      </c>
      <c r="K94" s="133" t="s">
        <v>13</v>
      </c>
      <c r="L94" s="133" t="s">
        <v>13</v>
      </c>
      <c r="M94" s="133" t="s">
        <v>13</v>
      </c>
      <c r="N94" s="133" t="s">
        <v>13</v>
      </c>
      <c r="O94" s="133" t="s">
        <v>13</v>
      </c>
      <c r="P94" s="133" t="s">
        <v>13</v>
      </c>
      <c r="Q94" s="132"/>
    </row>
    <row r="95" spans="1:17" s="3" customFormat="1" ht="24" customHeight="1">
      <c r="A95" s="351"/>
      <c r="B95" s="24" t="s">
        <v>113</v>
      </c>
      <c r="C95" s="127">
        <f t="shared" ref="C95:P95" si="27">SUM(C97)</f>
        <v>9</v>
      </c>
      <c r="D95" s="126">
        <f t="shared" si="27"/>
        <v>829330</v>
      </c>
      <c r="E95" s="126">
        <f t="shared" si="27"/>
        <v>14721</v>
      </c>
      <c r="F95" s="126">
        <f t="shared" si="27"/>
        <v>95721</v>
      </c>
      <c r="G95" s="126">
        <f t="shared" si="27"/>
        <v>14721</v>
      </c>
      <c r="H95" s="126">
        <f t="shared" si="27"/>
        <v>21021</v>
      </c>
      <c r="I95" s="126">
        <f t="shared" si="27"/>
        <v>14721</v>
      </c>
      <c r="J95" s="126">
        <f t="shared" si="27"/>
        <v>123137</v>
      </c>
      <c r="K95" s="126">
        <f t="shared" si="27"/>
        <v>136411</v>
      </c>
      <c r="L95" s="126">
        <f t="shared" si="27"/>
        <v>32817</v>
      </c>
      <c r="M95" s="126">
        <f t="shared" si="27"/>
        <v>65101</v>
      </c>
      <c r="N95" s="126">
        <f t="shared" si="27"/>
        <v>255117</v>
      </c>
      <c r="O95" s="126">
        <f t="shared" si="27"/>
        <v>21121</v>
      </c>
      <c r="P95" s="126">
        <f t="shared" si="27"/>
        <v>34721</v>
      </c>
      <c r="Q95" s="380"/>
    </row>
    <row r="96" spans="1:17" s="3" customFormat="1" ht="24" customHeight="1">
      <c r="A96" s="352"/>
      <c r="B96" s="80" t="s">
        <v>80</v>
      </c>
      <c r="C96" s="81">
        <f>SUM(C97)</f>
        <v>9</v>
      </c>
      <c r="D96" s="82">
        <f>SUM(E96:P96)</f>
        <v>829330</v>
      </c>
      <c r="E96" s="580">
        <f>SUM(E97:G97)</f>
        <v>125163</v>
      </c>
      <c r="F96" s="580"/>
      <c r="G96" s="580"/>
      <c r="H96" s="580">
        <f>SUM(H97:J97)</f>
        <v>158879</v>
      </c>
      <c r="I96" s="580"/>
      <c r="J96" s="580"/>
      <c r="K96" s="580">
        <f>SUM(K97:M97)</f>
        <v>234329</v>
      </c>
      <c r="L96" s="580"/>
      <c r="M96" s="580"/>
      <c r="N96" s="580">
        <f>SUM(N97:P97)</f>
        <v>310959</v>
      </c>
      <c r="O96" s="580"/>
      <c r="P96" s="580"/>
      <c r="Q96" s="371"/>
    </row>
    <row r="97" spans="1:17" s="3" customFormat="1" ht="24" customHeight="1">
      <c r="A97" s="353"/>
      <c r="B97" s="84" t="s">
        <v>79</v>
      </c>
      <c r="C97" s="85">
        <f>SUM(C98,C100)</f>
        <v>9</v>
      </c>
      <c r="D97" s="86">
        <f>SUM(D98,D100)</f>
        <v>829330</v>
      </c>
      <c r="E97" s="86">
        <f>SUM(E98,E100)</f>
        <v>14721</v>
      </c>
      <c r="F97" s="86">
        <f t="shared" ref="F97:P97" si="28">SUM(F98,F100)</f>
        <v>95721</v>
      </c>
      <c r="G97" s="86">
        <f t="shared" si="28"/>
        <v>14721</v>
      </c>
      <c r="H97" s="86">
        <f t="shared" si="28"/>
        <v>21021</v>
      </c>
      <c r="I97" s="86">
        <f t="shared" si="28"/>
        <v>14721</v>
      </c>
      <c r="J97" s="86">
        <f t="shared" si="28"/>
        <v>123137</v>
      </c>
      <c r="K97" s="86">
        <f t="shared" si="28"/>
        <v>136411</v>
      </c>
      <c r="L97" s="86">
        <f t="shared" si="28"/>
        <v>32817</v>
      </c>
      <c r="M97" s="86">
        <f t="shared" si="28"/>
        <v>65101</v>
      </c>
      <c r="N97" s="86">
        <f t="shared" si="28"/>
        <v>255117</v>
      </c>
      <c r="O97" s="86">
        <f t="shared" si="28"/>
        <v>21121</v>
      </c>
      <c r="P97" s="86">
        <f t="shared" si="28"/>
        <v>34721</v>
      </c>
      <c r="Q97" s="371"/>
    </row>
    <row r="98" spans="1:17" s="3" customFormat="1" ht="21.75" customHeight="1">
      <c r="A98" s="354"/>
      <c r="B98" s="15" t="s">
        <v>198</v>
      </c>
      <c r="C98" s="18">
        <f>SUM(C99:C99)</f>
        <v>1</v>
      </c>
      <c r="D98" s="17">
        <f>SUM(D99:D99)</f>
        <v>250000</v>
      </c>
      <c r="E98" s="17">
        <f t="shared" ref="E98:O98" si="29">SUM(E99:E99)</f>
        <v>14721</v>
      </c>
      <c r="F98" s="17">
        <f t="shared" si="29"/>
        <v>14721</v>
      </c>
      <c r="G98" s="17">
        <f t="shared" si="29"/>
        <v>14721</v>
      </c>
      <c r="H98" s="17">
        <f t="shared" si="29"/>
        <v>21021</v>
      </c>
      <c r="I98" s="17">
        <f t="shared" si="29"/>
        <v>14721</v>
      </c>
      <c r="J98" s="17">
        <f t="shared" si="29"/>
        <v>34537</v>
      </c>
      <c r="K98" s="17">
        <f>SUM(K99:K99)</f>
        <v>16681</v>
      </c>
      <c r="L98" s="17">
        <f>SUM(L99:L99)</f>
        <v>32817</v>
      </c>
      <c r="M98" s="17">
        <f t="shared" si="29"/>
        <v>18401</v>
      </c>
      <c r="N98" s="17">
        <f t="shared" si="29"/>
        <v>31817</v>
      </c>
      <c r="O98" s="17">
        <f t="shared" si="29"/>
        <v>21121</v>
      </c>
      <c r="P98" s="17">
        <f>SUM(P99:P99)</f>
        <v>14721</v>
      </c>
      <c r="Q98" s="372"/>
    </row>
    <row r="99" spans="1:17" s="23" customFormat="1" ht="45" customHeight="1">
      <c r="A99" s="355">
        <v>58</v>
      </c>
      <c r="B99" s="6" t="s">
        <v>182</v>
      </c>
      <c r="C99" s="5">
        <v>1</v>
      </c>
      <c r="D99" s="7">
        <v>250000</v>
      </c>
      <c r="E99" s="7">
        <v>14721</v>
      </c>
      <c r="F99" s="7">
        <v>14721</v>
      </c>
      <c r="G99" s="7">
        <v>14721</v>
      </c>
      <c r="H99" s="7">
        <v>21021</v>
      </c>
      <c r="I99" s="7">
        <v>14721</v>
      </c>
      <c r="J99" s="7">
        <v>34537</v>
      </c>
      <c r="K99" s="7">
        <v>16681</v>
      </c>
      <c r="L99" s="7">
        <v>32817</v>
      </c>
      <c r="M99" s="7">
        <v>18401</v>
      </c>
      <c r="N99" s="7">
        <v>31817</v>
      </c>
      <c r="O99" s="7">
        <v>21121</v>
      </c>
      <c r="P99" s="7">
        <v>14721</v>
      </c>
      <c r="Q99" s="376" t="s">
        <v>374</v>
      </c>
    </row>
    <row r="100" spans="1:17" s="3" customFormat="1">
      <c r="A100" s="354"/>
      <c r="B100" s="15" t="s">
        <v>77</v>
      </c>
      <c r="C100" s="16">
        <f>SUM(C101:C108)</f>
        <v>8</v>
      </c>
      <c r="D100" s="17">
        <f>SUM(D101:D108)</f>
        <v>579330</v>
      </c>
      <c r="E100" s="17">
        <f t="shared" ref="E100:P100" si="30">SUM(E101:E108)</f>
        <v>0</v>
      </c>
      <c r="F100" s="17">
        <f t="shared" si="30"/>
        <v>81000</v>
      </c>
      <c r="G100" s="17">
        <f t="shared" si="30"/>
        <v>0</v>
      </c>
      <c r="H100" s="17">
        <f t="shared" si="30"/>
        <v>0</v>
      </c>
      <c r="I100" s="17">
        <f t="shared" si="30"/>
        <v>0</v>
      </c>
      <c r="J100" s="17">
        <f t="shared" si="30"/>
        <v>88600</v>
      </c>
      <c r="K100" s="17">
        <f t="shared" si="30"/>
        <v>119730</v>
      </c>
      <c r="L100" s="17">
        <f t="shared" si="30"/>
        <v>0</v>
      </c>
      <c r="M100" s="17">
        <f t="shared" si="30"/>
        <v>46700</v>
      </c>
      <c r="N100" s="17">
        <f t="shared" si="30"/>
        <v>223300</v>
      </c>
      <c r="O100" s="17">
        <f t="shared" si="30"/>
        <v>0</v>
      </c>
      <c r="P100" s="17">
        <f t="shared" si="30"/>
        <v>20000</v>
      </c>
      <c r="Q100" s="373"/>
    </row>
    <row r="101" spans="1:17" ht="26.25" customHeight="1">
      <c r="A101" s="355">
        <v>59</v>
      </c>
      <c r="B101" s="6" t="s">
        <v>42</v>
      </c>
      <c r="C101" s="5">
        <v>1</v>
      </c>
      <c r="D101" s="7">
        <v>99430</v>
      </c>
      <c r="E101" s="7">
        <v>0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7">
        <v>99430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374" t="s">
        <v>361</v>
      </c>
    </row>
    <row r="102" spans="1:17" ht="46.5" customHeight="1">
      <c r="A102" s="358">
        <v>60</v>
      </c>
      <c r="B102" s="9" t="s">
        <v>46</v>
      </c>
      <c r="C102" s="10">
        <v>1</v>
      </c>
      <c r="D102" s="11">
        <v>50000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50000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381" t="s">
        <v>374</v>
      </c>
    </row>
    <row r="103" spans="1:17" ht="48" customHeight="1">
      <c r="A103" s="361">
        <v>61</v>
      </c>
      <c r="B103" s="321" t="s">
        <v>51</v>
      </c>
      <c r="C103" s="322">
        <v>1</v>
      </c>
      <c r="D103" s="323">
        <v>46700</v>
      </c>
      <c r="E103" s="323">
        <v>0</v>
      </c>
      <c r="F103" s="323">
        <v>0</v>
      </c>
      <c r="G103" s="323">
        <v>0</v>
      </c>
      <c r="H103" s="323">
        <v>0</v>
      </c>
      <c r="I103" s="323">
        <v>0</v>
      </c>
      <c r="J103" s="323">
        <v>0</v>
      </c>
      <c r="K103" s="323">
        <v>0</v>
      </c>
      <c r="L103" s="323">
        <v>0</v>
      </c>
      <c r="M103" s="323">
        <v>46700</v>
      </c>
      <c r="N103" s="323">
        <v>0</v>
      </c>
      <c r="O103" s="323">
        <v>0</v>
      </c>
      <c r="P103" s="323">
        <v>0</v>
      </c>
      <c r="Q103" s="398" t="s">
        <v>361</v>
      </c>
    </row>
    <row r="104" spans="1:17" ht="32.25" customHeight="1">
      <c r="A104" s="355">
        <v>62</v>
      </c>
      <c r="B104" s="6" t="s">
        <v>53</v>
      </c>
      <c r="C104" s="5">
        <v>1</v>
      </c>
      <c r="D104" s="7">
        <v>16200</v>
      </c>
      <c r="E104" s="7">
        <v>0</v>
      </c>
      <c r="F104" s="7">
        <v>0</v>
      </c>
      <c r="G104" s="7">
        <v>0</v>
      </c>
      <c r="H104" s="7">
        <v>0</v>
      </c>
      <c r="I104" s="7">
        <v>0</v>
      </c>
      <c r="J104" s="7">
        <v>16200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374" t="s">
        <v>361</v>
      </c>
    </row>
    <row r="105" spans="1:17" s="23" customFormat="1" ht="68.25" customHeight="1">
      <c r="A105" s="355">
        <v>63</v>
      </c>
      <c r="B105" s="6" t="s">
        <v>192</v>
      </c>
      <c r="C105" s="5">
        <v>1</v>
      </c>
      <c r="D105" s="7">
        <v>81000</v>
      </c>
      <c r="E105" s="7">
        <v>0</v>
      </c>
      <c r="F105" s="7">
        <v>81000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374" t="s">
        <v>361</v>
      </c>
    </row>
    <row r="106" spans="1:17" s="23" customFormat="1" ht="48.75" customHeight="1">
      <c r="A106" s="355">
        <v>64</v>
      </c>
      <c r="B106" s="6" t="s">
        <v>193</v>
      </c>
      <c r="C106" s="5">
        <v>1</v>
      </c>
      <c r="D106" s="7">
        <v>263600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20300</v>
      </c>
      <c r="L106" s="7">
        <v>0</v>
      </c>
      <c r="M106" s="7">
        <v>0</v>
      </c>
      <c r="N106" s="7">
        <v>223300</v>
      </c>
      <c r="O106" s="7">
        <v>0</v>
      </c>
      <c r="P106" s="7">
        <v>20000</v>
      </c>
      <c r="Q106" s="374" t="s">
        <v>361</v>
      </c>
    </row>
    <row r="107" spans="1:17" s="23" customFormat="1" ht="27" customHeight="1">
      <c r="A107" s="355">
        <v>65</v>
      </c>
      <c r="B107" s="6" t="s">
        <v>194</v>
      </c>
      <c r="C107" s="5">
        <v>1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374" t="s">
        <v>361</v>
      </c>
    </row>
    <row r="108" spans="1:17" s="23" customFormat="1" ht="45.75" customHeight="1">
      <c r="A108" s="358">
        <v>66</v>
      </c>
      <c r="B108" s="9" t="s">
        <v>195</v>
      </c>
      <c r="C108" s="10">
        <v>1</v>
      </c>
      <c r="D108" s="11">
        <v>22400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22400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375" t="s">
        <v>361</v>
      </c>
    </row>
    <row r="109" spans="1:17" s="3" customFormat="1" ht="22.5" customHeight="1">
      <c r="A109" s="359"/>
      <c r="B109" s="132" t="s">
        <v>84</v>
      </c>
      <c r="C109" s="133" t="s">
        <v>13</v>
      </c>
      <c r="D109" s="133" t="s">
        <v>13</v>
      </c>
      <c r="E109" s="133" t="s">
        <v>13</v>
      </c>
      <c r="F109" s="133" t="s">
        <v>13</v>
      </c>
      <c r="G109" s="133" t="s">
        <v>13</v>
      </c>
      <c r="H109" s="133" t="s">
        <v>13</v>
      </c>
      <c r="I109" s="133" t="s">
        <v>13</v>
      </c>
      <c r="J109" s="133" t="s">
        <v>13</v>
      </c>
      <c r="K109" s="133" t="s">
        <v>13</v>
      </c>
      <c r="L109" s="133" t="s">
        <v>13</v>
      </c>
      <c r="M109" s="133" t="s">
        <v>13</v>
      </c>
      <c r="N109" s="133" t="s">
        <v>13</v>
      </c>
      <c r="O109" s="133" t="s">
        <v>13</v>
      </c>
      <c r="P109" s="133" t="s">
        <v>13</v>
      </c>
      <c r="Q109" s="132"/>
    </row>
    <row r="110" spans="1:17" s="3" customFormat="1" ht="22.5" customHeight="1">
      <c r="A110" s="351"/>
      <c r="B110" s="24" t="s">
        <v>207</v>
      </c>
      <c r="C110" s="33">
        <f>SUM(C112)</f>
        <v>2</v>
      </c>
      <c r="D110" s="128">
        <f>SUM(D112)</f>
        <v>47670</v>
      </c>
      <c r="E110" s="128">
        <f t="shared" ref="E110:P110" si="31">SUM(E112)</f>
        <v>0</v>
      </c>
      <c r="F110" s="128">
        <f t="shared" si="31"/>
        <v>0</v>
      </c>
      <c r="G110" s="128">
        <f t="shared" si="31"/>
        <v>40000</v>
      </c>
      <c r="H110" s="128">
        <f t="shared" si="31"/>
        <v>7670</v>
      </c>
      <c r="I110" s="128">
        <f t="shared" si="31"/>
        <v>0</v>
      </c>
      <c r="J110" s="128">
        <f t="shared" si="31"/>
        <v>0</v>
      </c>
      <c r="K110" s="128">
        <f t="shared" si="31"/>
        <v>0</v>
      </c>
      <c r="L110" s="128">
        <f t="shared" si="31"/>
        <v>0</v>
      </c>
      <c r="M110" s="128">
        <f t="shared" si="31"/>
        <v>0</v>
      </c>
      <c r="N110" s="128">
        <f t="shared" si="31"/>
        <v>0</v>
      </c>
      <c r="O110" s="128">
        <f t="shared" si="31"/>
        <v>0</v>
      </c>
      <c r="P110" s="128">
        <f t="shared" si="31"/>
        <v>0</v>
      </c>
      <c r="Q110" s="382"/>
    </row>
    <row r="111" spans="1:17" s="3" customFormat="1" ht="22.5" customHeight="1">
      <c r="A111" s="352"/>
      <c r="B111" s="80" t="s">
        <v>80</v>
      </c>
      <c r="C111" s="81">
        <f>SUM(C112)</f>
        <v>2</v>
      </c>
      <c r="D111" s="82">
        <f>SUM(E111:P111)</f>
        <v>47670</v>
      </c>
      <c r="E111" s="580">
        <f>SUM(E112:G112)</f>
        <v>40000</v>
      </c>
      <c r="F111" s="580"/>
      <c r="G111" s="580"/>
      <c r="H111" s="580">
        <f>SUM(H112:J112)</f>
        <v>7670</v>
      </c>
      <c r="I111" s="580"/>
      <c r="J111" s="580"/>
      <c r="K111" s="580">
        <f>SUM(K112:M112)</f>
        <v>0</v>
      </c>
      <c r="L111" s="580"/>
      <c r="M111" s="580"/>
      <c r="N111" s="580">
        <f>SUM(N112:P112)</f>
        <v>0</v>
      </c>
      <c r="O111" s="580"/>
      <c r="P111" s="580"/>
      <c r="Q111" s="371"/>
    </row>
    <row r="112" spans="1:17" s="3" customFormat="1" ht="22.5" customHeight="1">
      <c r="A112" s="353"/>
      <c r="B112" s="84" t="s">
        <v>79</v>
      </c>
      <c r="C112" s="85">
        <f>SUM(C113,C115)</f>
        <v>2</v>
      </c>
      <c r="D112" s="86">
        <f>SUM(D113,D115)</f>
        <v>47670</v>
      </c>
      <c r="E112" s="86">
        <f>SUM(E113,E115)</f>
        <v>0</v>
      </c>
      <c r="F112" s="86">
        <f t="shared" ref="F112:P112" si="32">SUM(F113,F115)</f>
        <v>0</v>
      </c>
      <c r="G112" s="86">
        <f t="shared" si="32"/>
        <v>40000</v>
      </c>
      <c r="H112" s="86">
        <f t="shared" si="32"/>
        <v>7670</v>
      </c>
      <c r="I112" s="86">
        <f t="shared" si="32"/>
        <v>0</v>
      </c>
      <c r="J112" s="86">
        <f t="shared" si="32"/>
        <v>0</v>
      </c>
      <c r="K112" s="86">
        <f t="shared" si="32"/>
        <v>0</v>
      </c>
      <c r="L112" s="86">
        <f t="shared" si="32"/>
        <v>0</v>
      </c>
      <c r="M112" s="86">
        <f t="shared" si="32"/>
        <v>0</v>
      </c>
      <c r="N112" s="86">
        <f t="shared" si="32"/>
        <v>0</v>
      </c>
      <c r="O112" s="86">
        <f t="shared" si="32"/>
        <v>0</v>
      </c>
      <c r="P112" s="86">
        <f t="shared" si="32"/>
        <v>0</v>
      </c>
      <c r="Q112" s="371"/>
    </row>
    <row r="113" spans="1:17" s="3" customFormat="1" ht="22.5" customHeight="1">
      <c r="A113" s="356"/>
      <c r="B113" s="87" t="s">
        <v>65</v>
      </c>
      <c r="C113" s="88">
        <f>SUM(C114:C114)</f>
        <v>1</v>
      </c>
      <c r="D113" s="34">
        <f t="shared" ref="D113:P113" si="33">SUM(D114:D114)</f>
        <v>7670</v>
      </c>
      <c r="E113" s="34">
        <f t="shared" si="33"/>
        <v>0</v>
      </c>
      <c r="F113" s="34">
        <f t="shared" si="33"/>
        <v>0</v>
      </c>
      <c r="G113" s="34">
        <f t="shared" si="33"/>
        <v>0</v>
      </c>
      <c r="H113" s="34">
        <f t="shared" si="33"/>
        <v>7670</v>
      </c>
      <c r="I113" s="34">
        <f t="shared" si="33"/>
        <v>0</v>
      </c>
      <c r="J113" s="34">
        <f t="shared" si="33"/>
        <v>0</v>
      </c>
      <c r="K113" s="34">
        <f t="shared" si="33"/>
        <v>0</v>
      </c>
      <c r="L113" s="34">
        <f t="shared" si="33"/>
        <v>0</v>
      </c>
      <c r="M113" s="34">
        <f t="shared" si="33"/>
        <v>0</v>
      </c>
      <c r="N113" s="34">
        <f t="shared" si="33"/>
        <v>0</v>
      </c>
      <c r="O113" s="34">
        <f t="shared" si="33"/>
        <v>0</v>
      </c>
      <c r="P113" s="34">
        <f t="shared" si="33"/>
        <v>0</v>
      </c>
      <c r="Q113" s="372"/>
    </row>
    <row r="114" spans="1:17" ht="45.75" customHeight="1">
      <c r="A114" s="358">
        <v>67</v>
      </c>
      <c r="B114" s="9" t="s">
        <v>18</v>
      </c>
      <c r="C114" s="10">
        <v>1</v>
      </c>
      <c r="D114" s="11">
        <v>7670</v>
      </c>
      <c r="E114" s="11">
        <v>0</v>
      </c>
      <c r="F114" s="11">
        <v>0</v>
      </c>
      <c r="G114" s="11">
        <v>0</v>
      </c>
      <c r="H114" s="11">
        <v>7670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377" t="s">
        <v>361</v>
      </c>
    </row>
    <row r="115" spans="1:17" s="3" customFormat="1" ht="24.75" customHeight="1">
      <c r="A115" s="362"/>
      <c r="B115" s="324" t="s">
        <v>72</v>
      </c>
      <c r="C115" s="325">
        <f>SUM(C116)</f>
        <v>1</v>
      </c>
      <c r="D115" s="326">
        <f t="shared" ref="D115:P115" si="34">SUM(D116)</f>
        <v>40000</v>
      </c>
      <c r="E115" s="326">
        <f t="shared" si="34"/>
        <v>0</v>
      </c>
      <c r="F115" s="326">
        <f t="shared" si="34"/>
        <v>0</v>
      </c>
      <c r="G115" s="326">
        <f t="shared" si="34"/>
        <v>40000</v>
      </c>
      <c r="H115" s="326">
        <f t="shared" si="34"/>
        <v>0</v>
      </c>
      <c r="I115" s="326">
        <f t="shared" si="34"/>
        <v>0</v>
      </c>
      <c r="J115" s="326">
        <f t="shared" si="34"/>
        <v>0</v>
      </c>
      <c r="K115" s="326">
        <f t="shared" si="34"/>
        <v>0</v>
      </c>
      <c r="L115" s="326">
        <f t="shared" si="34"/>
        <v>0</v>
      </c>
      <c r="M115" s="326">
        <f t="shared" si="34"/>
        <v>0</v>
      </c>
      <c r="N115" s="326">
        <f t="shared" si="34"/>
        <v>0</v>
      </c>
      <c r="O115" s="326">
        <f t="shared" si="34"/>
        <v>0</v>
      </c>
      <c r="P115" s="326">
        <f t="shared" si="34"/>
        <v>0</v>
      </c>
      <c r="Q115" s="383"/>
    </row>
    <row r="116" spans="1:17" ht="67.5" customHeight="1">
      <c r="A116" s="358">
        <v>68</v>
      </c>
      <c r="B116" s="9" t="s">
        <v>28</v>
      </c>
      <c r="C116" s="10">
        <v>1</v>
      </c>
      <c r="D116" s="11">
        <v>40000</v>
      </c>
      <c r="E116" s="11">
        <v>0</v>
      </c>
      <c r="F116" s="11">
        <v>0</v>
      </c>
      <c r="G116" s="11">
        <v>40000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377" t="s">
        <v>361</v>
      </c>
    </row>
    <row r="117" spans="1:17" s="23" customFormat="1">
      <c r="A117" s="363"/>
      <c r="B117" s="1"/>
      <c r="Q117" s="384"/>
    </row>
    <row r="118" spans="1:17" s="23" customFormat="1">
      <c r="A118" s="363"/>
      <c r="B118" s="1"/>
      <c r="Q118" s="384"/>
    </row>
    <row r="119" spans="1:17" s="340" customFormat="1" ht="21">
      <c r="A119" s="364"/>
      <c r="B119" s="180" t="s">
        <v>376</v>
      </c>
      <c r="C119" s="343">
        <f>SUM(C120:C127)</f>
        <v>68</v>
      </c>
      <c r="D119" s="180" t="s">
        <v>343</v>
      </c>
      <c r="Q119" s="385"/>
    </row>
    <row r="120" spans="1:17" s="330" customFormat="1" ht="21">
      <c r="A120" s="365"/>
      <c r="B120" s="341" t="s">
        <v>361</v>
      </c>
      <c r="C120" s="344">
        <v>56</v>
      </c>
      <c r="D120" s="342" t="s">
        <v>343</v>
      </c>
      <c r="Q120" s="386"/>
    </row>
    <row r="121" spans="1:17" s="330" customFormat="1" ht="21">
      <c r="A121" s="365"/>
      <c r="B121" s="341" t="s">
        <v>370</v>
      </c>
      <c r="C121" s="344">
        <v>2</v>
      </c>
      <c r="D121" s="342" t="s">
        <v>343</v>
      </c>
      <c r="Q121" s="386"/>
    </row>
    <row r="122" spans="1:17" s="330" customFormat="1" ht="21">
      <c r="A122" s="365"/>
      <c r="B122" s="341" t="s">
        <v>371</v>
      </c>
      <c r="C122" s="344">
        <v>1</v>
      </c>
      <c r="D122" s="342" t="s">
        <v>343</v>
      </c>
      <c r="Q122" s="386"/>
    </row>
    <row r="123" spans="1:17" s="330" customFormat="1" ht="21">
      <c r="A123" s="365"/>
      <c r="B123" s="341" t="s">
        <v>372</v>
      </c>
      <c r="C123" s="344">
        <v>3</v>
      </c>
      <c r="D123" s="342" t="s">
        <v>343</v>
      </c>
      <c r="Q123" s="386"/>
    </row>
    <row r="124" spans="1:17" s="330" customFormat="1" ht="21">
      <c r="A124" s="365"/>
      <c r="B124" s="341" t="s">
        <v>374</v>
      </c>
      <c r="C124" s="344">
        <v>3</v>
      </c>
      <c r="D124" s="342" t="s">
        <v>343</v>
      </c>
      <c r="Q124" s="386"/>
    </row>
    <row r="125" spans="1:17" s="330" customFormat="1" ht="21">
      <c r="A125" s="365"/>
      <c r="B125" s="341" t="s">
        <v>360</v>
      </c>
      <c r="C125" s="344">
        <v>1</v>
      </c>
      <c r="D125" s="342" t="s">
        <v>343</v>
      </c>
      <c r="Q125" s="386"/>
    </row>
    <row r="126" spans="1:17" s="330" customFormat="1" ht="21">
      <c r="A126" s="365"/>
      <c r="B126" s="341" t="s">
        <v>359</v>
      </c>
      <c r="C126" s="344">
        <v>1</v>
      </c>
      <c r="D126" s="342" t="s">
        <v>343</v>
      </c>
      <c r="Q126" s="386"/>
    </row>
    <row r="127" spans="1:17" s="330" customFormat="1" ht="21">
      <c r="A127" s="365"/>
      <c r="B127" s="341" t="s">
        <v>373</v>
      </c>
      <c r="C127" s="344">
        <v>1</v>
      </c>
      <c r="D127" s="342" t="s">
        <v>343</v>
      </c>
      <c r="Q127" s="386"/>
    </row>
  </sheetData>
  <mergeCells count="30">
    <mergeCell ref="E111:G111"/>
    <mergeCell ref="H111:J111"/>
    <mergeCell ref="K111:M111"/>
    <mergeCell ref="N111:P111"/>
    <mergeCell ref="E35:G35"/>
    <mergeCell ref="H35:J35"/>
    <mergeCell ref="K35:M35"/>
    <mergeCell ref="N35:P35"/>
    <mergeCell ref="E96:G96"/>
    <mergeCell ref="H96:J96"/>
    <mergeCell ref="K96:M96"/>
    <mergeCell ref="N96:P96"/>
    <mergeCell ref="K6:M6"/>
    <mergeCell ref="N6:P6"/>
    <mergeCell ref="E10:G10"/>
    <mergeCell ref="H10:J10"/>
    <mergeCell ref="K10:M10"/>
    <mergeCell ref="N10:P10"/>
    <mergeCell ref="E6:G6"/>
    <mergeCell ref="H6:J6"/>
    <mergeCell ref="A1:Q1"/>
    <mergeCell ref="A2:Q2"/>
    <mergeCell ref="A3:Q3"/>
    <mergeCell ref="A4:A5"/>
    <mergeCell ref="B4:B5"/>
    <mergeCell ref="C4:C5"/>
    <mergeCell ref="D4:D5"/>
    <mergeCell ref="E4:G4"/>
    <mergeCell ref="H4:P4"/>
    <mergeCell ref="Q4:Q5"/>
  </mergeCells>
  <pageMargins left="0.39370078740157499" right="0.39370078740157499" top="0.39370078740157499" bottom="0.55882352941176505" header="0.17647058823529399" footer="0.31496062992126"/>
  <pageSetup scale="55" firstPageNumber="25" orientation="landscape" useFirstPageNumber="1" r:id="rId1"/>
  <headerFooter alignWithMargins="0">
    <oddHeader>&amp;C&amp;P</oddHead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8</vt:i4>
      </vt:variant>
    </vt:vector>
  </HeadingPairs>
  <TitlesOfParts>
    <vt:vector size="24" baseType="lpstr">
      <vt:lpstr>ปกCEO A3</vt:lpstr>
      <vt:lpstr>ปกCEO A4</vt:lpstr>
      <vt:lpstr>สารบัญ</vt:lpstr>
      <vt:lpstr>บทนำ</vt:lpstr>
      <vt:lpstr>1.ข้อมูลพื้นฐาน</vt:lpstr>
      <vt:lpstr>เชื่อมโยงชาติ</vt:lpstr>
      <vt:lpstr> ท่องเทียว</vt:lpstr>
      <vt:lpstr>สรุป</vt:lpstr>
      <vt:lpstr>นครราชสีมา</vt:lpstr>
      <vt:lpstr>สรุป นม.</vt:lpstr>
      <vt:lpstr>สุรินทร์</vt:lpstr>
      <vt:lpstr>สรุป สร.</vt:lpstr>
      <vt:lpstr>ขอนแก่น</vt:lpstr>
      <vt:lpstr>สรุป ขก.</vt:lpstr>
      <vt:lpstr>สกลนคร</vt:lpstr>
      <vt:lpstr>สรุป สก.</vt:lpstr>
      <vt:lpstr>นครราชสีมา!Print_Area</vt:lpstr>
      <vt:lpstr>สกลนคร!Print_Area</vt:lpstr>
      <vt:lpstr>ขอนแก่น!Print_Titles</vt:lpstr>
      <vt:lpstr>นครราชสีมา!Print_Titles</vt:lpstr>
      <vt:lpstr>สกลนคร!Print_Titles</vt:lpstr>
      <vt:lpstr>สรุป!Print_Titles</vt:lpstr>
      <vt:lpstr>'สรุป นม.'!Print_Titles</vt:lpstr>
      <vt:lpstr>สุรินทร์!Print_Titles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RMUTI</dc:creator>
  <cp:lastModifiedBy>RMUTI</cp:lastModifiedBy>
  <cp:lastPrinted>2019-07-04T03:10:12Z</cp:lastPrinted>
  <dcterms:created xsi:type="dcterms:W3CDTF">2019-04-05T03:57:28Z</dcterms:created>
  <dcterms:modified xsi:type="dcterms:W3CDTF">2019-07-08T04:12:34Z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